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130"/>
  </bookViews>
  <sheets>
    <sheet name="ITA 2024" sheetId="1" r:id="rId1"/>
    <sheet name="ITA 2024 propojená" sheetId="5" r:id="rId2"/>
  </sheets>
  <definedNames>
    <definedName name="_xlnm.Print_Titles" localSheetId="0">'ITA 2024'!$1:$1</definedName>
    <definedName name="_xlnm.Print_Titles" localSheetId="1">'ITA 2024 propojená'!$3:$3</definedName>
    <definedName name="_xlnm.Print_Area" localSheetId="0">'ITA 2024'!$A$9:$J$34</definedName>
    <definedName name="_xlnm.Print_Area" localSheetId="1">'ITA 2024 propojená'!$A$11:$J$37</definedName>
  </definedNames>
  <calcPr calcId="144525"/>
</workbook>
</file>

<file path=xl/comments1.xml><?xml version="1.0" encoding="utf-8"?>
<comments xmlns="http://schemas.openxmlformats.org/spreadsheetml/2006/main">
  <authors>
    <author>Magdík</author>
    <author>Autor</author>
  </authors>
  <commentList>
    <comment ref="C20" authorId="0">
      <text>
        <r>
          <rPr>
            <sz val="9"/>
            <rFont val="Tahoma"/>
            <charset val="238"/>
          </rPr>
          <t>aktivní účasti na konferencích (domácích i zahraničních), nelze hradit řešení projektu ve formě dlouhodobé stáže mmo VFU</t>
        </r>
      </text>
    </comment>
    <comment ref="C22" authorId="1">
      <text>
        <r>
          <rPr>
            <sz val="9"/>
            <rFont val="Tahoma"/>
            <charset val="238"/>
          </rPr>
          <t>Práce na fakturu, smlouvy dle Občanského zákoníku, zakoupení software apod.</t>
        </r>
      </text>
    </comment>
    <comment ref="C24" authorId="1">
      <text>
        <r>
          <rPr>
            <sz val="9"/>
            <rFont val="Tahoma"/>
            <charset val="238"/>
          </rPr>
          <t>Práce na fakturu, smlouvy dle Občanského zákoníku, zakoupení software apod.</t>
        </r>
      </text>
    </comment>
    <comment ref="C30" authorId="1">
      <text>
        <r>
          <rPr>
            <sz val="9"/>
            <rFont val="Tahoma"/>
            <charset val="238"/>
          </rPr>
          <t>režijní náklady 15% z celkové sumy (z mezisoučtu)</t>
        </r>
      </text>
    </comment>
  </commentList>
</comments>
</file>

<file path=xl/comments2.xml><?xml version="1.0" encoding="utf-8"?>
<comments xmlns="http://schemas.openxmlformats.org/spreadsheetml/2006/main">
  <authors>
    <author>Magdík</author>
    <author>Autor</author>
  </authors>
  <commentList>
    <comment ref="C22" authorId="0">
      <text>
        <r>
          <rPr>
            <sz val="9"/>
            <rFont val="Tahoma"/>
            <charset val="238"/>
          </rPr>
          <t>aktivní účasti na konferencích (domácích i zahraničních), nelze hradit řešení projektu ve formě dlouhodobé stáže mmo VFU</t>
        </r>
      </text>
    </comment>
    <comment ref="P22" authorId="0">
      <text>
        <r>
          <rPr>
            <sz val="9"/>
            <rFont val="Tahoma"/>
            <charset val="238"/>
          </rPr>
          <t>aktivní účasti na konferencích (domácích i zahraničních), nelze hradit řešení projektu ve formě dlouhodobé stáže mmo VFU</t>
        </r>
      </text>
    </comment>
    <comment ref="C24" authorId="1">
      <text>
        <r>
          <rPr>
            <sz val="9"/>
            <rFont val="Tahoma"/>
            <charset val="238"/>
          </rPr>
          <t>Práce na fakturu, smlouvy dle Občanského zákoníku, zakoupení software apod.</t>
        </r>
      </text>
    </comment>
    <comment ref="P24" authorId="1">
      <text>
        <r>
          <rPr>
            <sz val="9"/>
            <rFont val="Tahoma"/>
            <charset val="238"/>
          </rPr>
          <t>Práce na fakturu, smlouvy dle Občanského zákoníku, zakoupení software apod.</t>
        </r>
      </text>
    </comment>
    <comment ref="C26" authorId="1">
      <text>
        <r>
          <rPr>
            <sz val="9"/>
            <rFont val="Tahoma"/>
            <charset val="238"/>
          </rPr>
          <t>Práce na fakturu, smlouvy dle Občanského zákoníku, zakoupení software apod.</t>
        </r>
      </text>
    </comment>
    <comment ref="P26" authorId="1">
      <text>
        <r>
          <rPr>
            <sz val="9"/>
            <rFont val="Tahoma"/>
            <charset val="238"/>
          </rPr>
          <t>Práce na fakturu, smlouvy dle Občanského zákoníku, zakoupení software apod.</t>
        </r>
      </text>
    </comment>
    <comment ref="C32" authorId="1">
      <text>
        <r>
          <rPr>
            <sz val="9"/>
            <rFont val="Tahoma"/>
            <charset val="238"/>
          </rPr>
          <t>režijní náklady 15% z celkové sumy (z mezisoučtu)</t>
        </r>
      </text>
    </comment>
    <comment ref="P32" authorId="1">
      <text>
        <r>
          <rPr>
            <sz val="9"/>
            <rFont val="Tahoma"/>
            <charset val="238"/>
          </rPr>
          <t>režijní náklady 15% z celkové sumy (z mezisoučtu)</t>
        </r>
      </text>
    </comment>
    <comment ref="C58" authorId="0">
      <text>
        <r>
          <rPr>
            <sz val="9"/>
            <rFont val="Tahoma"/>
            <charset val="238"/>
          </rPr>
          <t>aktivní účasti na konferencích (domácích i zahraničních), nelze hradit řešení projektu ve formě dlouhodobé stáže mmo VFU</t>
        </r>
      </text>
    </comment>
    <comment ref="C60" authorId="1">
      <text>
        <r>
          <rPr>
            <sz val="9"/>
            <rFont val="Tahoma"/>
            <charset val="238"/>
          </rPr>
          <t>Práce na fakturu, smlouvy dle Občanského zákoníku, zakoupení software apod.</t>
        </r>
      </text>
    </comment>
    <comment ref="C62" authorId="1">
      <text>
        <r>
          <rPr>
            <sz val="9"/>
            <rFont val="Tahoma"/>
            <charset val="238"/>
          </rPr>
          <t>Práce na fakturu, smlouvy dle Občanského zákoníku, zakoupení software apod.</t>
        </r>
      </text>
    </comment>
    <comment ref="C68" authorId="1">
      <text>
        <r>
          <rPr>
            <sz val="9"/>
            <rFont val="Tahoma"/>
            <charset val="238"/>
          </rPr>
          <t>režijní náklady 15% z celkové sumy (z mezisoučtu)</t>
        </r>
      </text>
    </comment>
    <comment ref="C94" authorId="0">
      <text>
        <r>
          <rPr>
            <sz val="9"/>
            <rFont val="Tahoma"/>
            <charset val="238"/>
          </rPr>
          <t>aktivní účasti na konferencích (domácích i zahraničních), nelze hradit řešení projektu ve formě dlouhodobé stáže mmo VFU</t>
        </r>
      </text>
    </comment>
    <comment ref="C96" authorId="1">
      <text>
        <r>
          <rPr>
            <sz val="9"/>
            <rFont val="Tahoma"/>
            <charset val="238"/>
          </rPr>
          <t>Práce na fakturu, smlouvy dle Občanského zákoníku, zakoupení software apod.</t>
        </r>
      </text>
    </comment>
    <comment ref="C98" authorId="1">
      <text>
        <r>
          <rPr>
            <sz val="9"/>
            <rFont val="Tahoma"/>
            <charset val="238"/>
          </rPr>
          <t>Práce na fakturu, smlouvy dle Občanského zákoníku, zakoupení software apod.</t>
        </r>
      </text>
    </comment>
    <comment ref="C104" authorId="1">
      <text>
        <r>
          <rPr>
            <sz val="9"/>
            <rFont val="Tahoma"/>
            <charset val="238"/>
          </rPr>
          <t>režijní náklady 15% z celkové sumy (z mezisoučtu)</t>
        </r>
      </text>
    </comment>
  </commentList>
</comments>
</file>

<file path=xl/sharedStrings.xml><?xml version="1.0" encoding="utf-8"?>
<sst xmlns="http://schemas.openxmlformats.org/spreadsheetml/2006/main" count="182" uniqueCount="42">
  <si>
    <t>KALKULACE NÁKLADŮ:  ITA</t>
  </si>
  <si>
    <t>V souladu se směrnicí rektora č. ZS 1/2022 ve znění dodatku č. 1</t>
  </si>
  <si>
    <t>Pravidla pro poskytování podpory na Institucionální výzkum VETUNI prostřednictvím ITA VETUNI</t>
  </si>
  <si>
    <t>* hodnoty zadávejte pouze do žlutých rámečků ve sloupci "Vstupní parametry", zbylé hodnoty budou dopočítány</t>
  </si>
  <si>
    <t>DO KDY NUTNO VYČERPAT FINANCE?</t>
  </si>
  <si>
    <t>ukončení čerpání finančních prostředků 30.11.2024</t>
  </si>
  <si>
    <t>Nákladová položka</t>
  </si>
  <si>
    <t>Vstupní parametry</t>
  </si>
  <si>
    <t>Kritérium</t>
  </si>
  <si>
    <t>Kontrola</t>
  </si>
  <si>
    <t>1)Přímé náklady</t>
  </si>
  <si>
    <t>Mzdové náklady celkem (bez odvodů)</t>
  </si>
  <si>
    <t>Stipendia celkem</t>
  </si>
  <si>
    <t>Odvody z mzdových nákladů (33,8%)</t>
  </si>
  <si>
    <t xml:space="preserve">Osobní náklady celkem </t>
  </si>
  <si>
    <t>podíl osobních nákladů na celk. přímých nákl.</t>
  </si>
  <si>
    <t>max. 70 % přímých nákladů</t>
  </si>
  <si>
    <t>Provozní náklady</t>
  </si>
  <si>
    <t>podíl provozních nákladů na přímých nákl.</t>
  </si>
  <si>
    <t>min. 5% z přímých nákladů</t>
  </si>
  <si>
    <t>Cestovní náklady</t>
  </si>
  <si>
    <t>podíl cestovních nákladů na přímých nákl.</t>
  </si>
  <si>
    <t>max. 20% z přímých nákladů</t>
  </si>
  <si>
    <t>Náklady na služby</t>
  </si>
  <si>
    <t>podíl nákladů na služby na přímých nákl.</t>
  </si>
  <si>
    <t>Investiční náklady</t>
  </si>
  <si>
    <t>podíl investičních nákladů na celkových nákl.</t>
  </si>
  <si>
    <t>max. 50% celkových způsobilých nákladů</t>
  </si>
  <si>
    <t>mezisoučet přímých nákladů</t>
  </si>
  <si>
    <t>2)Doplňové (režijní) náklady</t>
  </si>
  <si>
    <t>doplňkové náklady (15%)</t>
  </si>
  <si>
    <t>způsobilé náklady celkem</t>
  </si>
  <si>
    <t>min. 1000 tis. - max. 5000 tis. Kč</t>
  </si>
  <si>
    <t>* hodnoty zadávejte pouze do žlutých rámečků ve sloupci "Vstupní parametry" a "Podíl na projektu v %", zbylé hodnoty budou dopočítány</t>
  </si>
  <si>
    <t>FVL</t>
  </si>
  <si>
    <t>Podíl na projektu v %</t>
  </si>
  <si>
    <t>CELKEM za všechny součásti</t>
  </si>
  <si>
    <t>CELKEM</t>
  </si>
  <si>
    <t>MIN.</t>
  </si>
  <si>
    <t>MAX.</t>
  </si>
  <si>
    <t>FVHE</t>
  </si>
  <si>
    <t>CEITEC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</si>
</sst>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#,##0.00\ &quot;Kč&quot;"/>
    <numFmt numFmtId="179" formatCode="0.0%"/>
    <numFmt numFmtId="180" formatCode="0.0"/>
  </numFmts>
  <fonts count="36">
    <font>
      <sz val="11"/>
      <color theme="1"/>
      <name val="Calibri"/>
      <charset val="238"/>
      <scheme val="minor"/>
    </font>
    <font>
      <b/>
      <sz val="12"/>
      <color theme="1"/>
      <name val="Calibri"/>
      <charset val="238"/>
      <scheme val="minor"/>
    </font>
    <font>
      <b/>
      <sz val="20"/>
      <color theme="1"/>
      <name val="Calibri"/>
      <charset val="238"/>
      <scheme val="minor"/>
    </font>
    <font>
      <b/>
      <sz val="14"/>
      <color theme="0"/>
      <name val="Calibri"/>
      <charset val="238"/>
      <scheme val="minor"/>
    </font>
    <font>
      <b/>
      <sz val="11"/>
      <color theme="1"/>
      <name val="Calibri"/>
      <charset val="238"/>
      <scheme val="minor"/>
    </font>
    <font>
      <b/>
      <sz val="11"/>
      <color theme="0"/>
      <name val="Calibri"/>
      <charset val="238"/>
      <scheme val="minor"/>
    </font>
    <font>
      <i/>
      <sz val="11"/>
      <color indexed="8"/>
      <name val="Calibri"/>
      <charset val="238"/>
    </font>
    <font>
      <b/>
      <i/>
      <sz val="11"/>
      <name val="Calibri"/>
      <charset val="238"/>
    </font>
    <font>
      <i/>
      <sz val="11"/>
      <color theme="1"/>
      <name val="Calibri"/>
      <charset val="238"/>
      <scheme val="minor"/>
    </font>
    <font>
      <b/>
      <sz val="11"/>
      <color rgb="FFFF0000"/>
      <name val="Calibri"/>
      <charset val="238"/>
    </font>
    <font>
      <b/>
      <sz val="11"/>
      <color rgb="FFFF0000"/>
      <name val="Calibri"/>
      <charset val="238"/>
      <scheme val="minor"/>
    </font>
    <font>
      <b/>
      <sz val="11"/>
      <color indexed="8"/>
      <name val="Calibri"/>
      <charset val="238"/>
    </font>
    <font>
      <b/>
      <sz val="11"/>
      <name val="Calibri"/>
      <charset val="238"/>
    </font>
    <font>
      <b/>
      <i/>
      <sz val="11"/>
      <color theme="1"/>
      <name val="Calibri"/>
      <charset val="238"/>
      <scheme val="minor"/>
    </font>
    <font>
      <sz val="11"/>
      <color rgb="FFC00000"/>
      <name val="Calibri"/>
      <charset val="238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9"/>
      <name val="Tahoma"/>
      <charset val="238"/>
    </font>
  </fonts>
  <fills count="3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 style="medium">
        <color theme="4" tint="-0.249977111117893"/>
      </right>
      <top/>
      <bottom style="medium">
        <color theme="4" tint="-0.249977111117893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/>
      <right style="medium">
        <color theme="3"/>
      </right>
      <top/>
      <bottom/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177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6" borderId="24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27" applyNumberFormat="0" applyAlignment="0" applyProtection="0">
      <alignment vertical="center"/>
    </xf>
    <xf numFmtId="0" fontId="25" fillId="8" borderId="28" applyNumberFormat="0" applyAlignment="0" applyProtection="0">
      <alignment vertical="center"/>
    </xf>
    <xf numFmtId="0" fontId="26" fillId="8" borderId="27" applyNumberFormat="0" applyAlignment="0" applyProtection="0">
      <alignment vertical="center"/>
    </xf>
    <xf numFmtId="0" fontId="27" fillId="9" borderId="29" applyNumberFormat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</cellStyleXfs>
  <cellXfs count="98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3" borderId="3" xfId="0" applyFill="1" applyBorder="1"/>
    <xf numFmtId="0" fontId="0" fillId="4" borderId="0" xfId="0" applyFill="1"/>
    <xf numFmtId="0" fontId="0" fillId="4" borderId="0" xfId="0" applyFill="1" applyAlignment="1">
      <alignment horizontal="center"/>
    </xf>
    <xf numFmtId="0" fontId="4" fillId="4" borderId="0" xfId="0" applyFont="1" applyFill="1"/>
    <xf numFmtId="0" fontId="4" fillId="5" borderId="0" xfId="0" applyFont="1" applyFill="1" applyProtection="1">
      <protection locked="0"/>
    </xf>
    <xf numFmtId="0" fontId="0" fillId="5" borderId="0" xfId="0" applyFill="1"/>
    <xf numFmtId="0" fontId="0" fillId="3" borderId="0" xfId="0" applyFill="1"/>
    <xf numFmtId="0" fontId="5" fillId="3" borderId="0" xfId="0" applyFont="1" applyFill="1"/>
    <xf numFmtId="0" fontId="0" fillId="0" borderId="4" xfId="0" applyBorder="1"/>
    <xf numFmtId="178" fontId="0" fillId="2" borderId="4" xfId="0" applyNumberFormat="1" applyFill="1" applyBorder="1"/>
    <xf numFmtId="178" fontId="0" fillId="4" borderId="0" xfId="0" applyNumberFormat="1" applyFill="1"/>
    <xf numFmtId="10" fontId="0" fillId="4" borderId="0" xfId="0" applyNumberFormat="1" applyFill="1"/>
    <xf numFmtId="178" fontId="6" fillId="4" borderId="0" xfId="0" applyNumberFormat="1" applyFont="1" applyFill="1"/>
    <xf numFmtId="0" fontId="4" fillId="5" borderId="0" xfId="0" applyFont="1" applyFill="1"/>
    <xf numFmtId="178" fontId="7" fillId="5" borderId="0" xfId="0" applyNumberFormat="1" applyFont="1" applyFill="1"/>
    <xf numFmtId="178" fontId="7" fillId="4" borderId="0" xfId="0" applyNumberFormat="1" applyFont="1" applyFill="1"/>
    <xf numFmtId="0" fontId="8" fillId="4" borderId="0" xfId="0" applyFont="1" applyFill="1"/>
    <xf numFmtId="2" fontId="9" fillId="4" borderId="0" xfId="3" applyNumberFormat="1" applyFont="1" applyFill="1" applyBorder="1" applyProtection="1"/>
    <xf numFmtId="179" fontId="9" fillId="4" borderId="0" xfId="3" applyNumberFormat="1" applyFont="1" applyFill="1" applyBorder="1" applyProtection="1"/>
    <xf numFmtId="0" fontId="0" fillId="0" borderId="5" xfId="0" applyBorder="1"/>
    <xf numFmtId="10" fontId="0" fillId="0" borderId="5" xfId="0" applyNumberFormat="1" applyBorder="1"/>
    <xf numFmtId="178" fontId="0" fillId="2" borderId="4" xfId="0" applyNumberFormat="1" applyFill="1" applyBorder="1" applyProtection="1">
      <protection locked="0"/>
    </xf>
    <xf numFmtId="178" fontId="0" fillId="4" borderId="0" xfId="0" applyNumberFormat="1" applyFill="1" applyProtection="1">
      <protection locked="0"/>
    </xf>
    <xf numFmtId="180" fontId="10" fillId="4" borderId="0" xfId="0" applyNumberFormat="1" applyFont="1" applyFill="1"/>
    <xf numFmtId="179" fontId="10" fillId="4" borderId="0" xfId="0" applyNumberFormat="1" applyFont="1" applyFill="1"/>
    <xf numFmtId="0" fontId="10" fillId="4" borderId="0" xfId="0" applyFont="1" applyFill="1"/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9" fontId="0" fillId="4" borderId="0" xfId="0" applyNumberFormat="1" applyFill="1"/>
    <xf numFmtId="0" fontId="6" fillId="4" borderId="0" xfId="0" applyFont="1" applyFill="1" applyAlignment="1">
      <alignment horizontal="left"/>
    </xf>
    <xf numFmtId="1" fontId="0" fillId="4" borderId="0" xfId="3" applyNumberFormat="1" applyFont="1" applyFill="1" applyBorder="1"/>
    <xf numFmtId="0" fontId="11" fillId="5" borderId="0" xfId="0" applyFont="1" applyFill="1" applyAlignment="1">
      <alignment horizontal="left"/>
    </xf>
    <xf numFmtId="178" fontId="7" fillId="5" borderId="0" xfId="0" applyNumberFormat="1" applyFont="1" applyFill="1" applyAlignment="1">
      <alignment horizontal="right"/>
    </xf>
    <xf numFmtId="178" fontId="12" fillId="4" borderId="0" xfId="0" applyNumberFormat="1" applyFont="1" applyFill="1"/>
    <xf numFmtId="10" fontId="0" fillId="0" borderId="6" xfId="0" applyNumberFormat="1" applyBorder="1" applyAlignment="1">
      <alignment horizontal="center" vertical="center"/>
    </xf>
    <xf numFmtId="10" fontId="0" fillId="0" borderId="7" xfId="0" applyNumberFormat="1" applyBorder="1" applyAlignment="1">
      <alignment horizontal="center" vertical="center"/>
    </xf>
    <xf numFmtId="0" fontId="0" fillId="3" borderId="8" xfId="0" applyFill="1" applyBorder="1"/>
    <xf numFmtId="0" fontId="0" fillId="3" borderId="9" xfId="0" applyFill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2" borderId="12" xfId="0" applyFont="1" applyFill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3" borderId="13" xfId="0" applyFill="1" applyBorder="1"/>
    <xf numFmtId="0" fontId="0" fillId="4" borderId="0" xfId="0" applyFill="1" applyAlignment="1">
      <alignment horizontal="right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9" fontId="2" fillId="2" borderId="10" xfId="0" applyNumberFormat="1" applyFont="1" applyFill="1" applyBorder="1" applyAlignment="1">
      <alignment horizontal="center" vertical="center"/>
    </xf>
    <xf numFmtId="9" fontId="2" fillId="2" borderId="11" xfId="0" applyNumberFormat="1" applyFont="1" applyFill="1" applyBorder="1" applyAlignment="1">
      <alignment horizontal="center" vertical="center"/>
    </xf>
    <xf numFmtId="9" fontId="2" fillId="2" borderId="15" xfId="0" applyNumberFormat="1" applyFont="1" applyFill="1" applyBorder="1" applyAlignment="1">
      <alignment horizontal="center" vertical="center"/>
    </xf>
    <xf numFmtId="9" fontId="2" fillId="2" borderId="3" xfId="0" applyNumberFormat="1" applyFont="1" applyFill="1" applyBorder="1" applyAlignment="1">
      <alignment horizontal="center" vertical="center"/>
    </xf>
    <xf numFmtId="9" fontId="2" fillId="2" borderId="0" xfId="0" applyNumberFormat="1" applyFont="1" applyFill="1" applyAlignment="1">
      <alignment horizontal="center" vertical="center"/>
    </xf>
    <xf numFmtId="9" fontId="2" fillId="2" borderId="13" xfId="0" applyNumberFormat="1" applyFont="1" applyFill="1" applyBorder="1" applyAlignment="1">
      <alignment horizontal="center" vertical="center"/>
    </xf>
    <xf numFmtId="9" fontId="2" fillId="2" borderId="8" xfId="0" applyNumberFormat="1" applyFont="1" applyFill="1" applyBorder="1" applyAlignment="1">
      <alignment horizontal="center" vertical="center"/>
    </xf>
    <xf numFmtId="9" fontId="2" fillId="2" borderId="9" xfId="0" applyNumberFormat="1" applyFont="1" applyFill="1" applyBorder="1" applyAlignment="1">
      <alignment horizontal="center" vertical="center"/>
    </xf>
    <xf numFmtId="9" fontId="2" fillId="2" borderId="14" xfId="0" applyNumberFormat="1" applyFont="1" applyFill="1" applyBorder="1" applyAlignment="1">
      <alignment horizontal="center" vertical="center"/>
    </xf>
    <xf numFmtId="0" fontId="11" fillId="5" borderId="0" xfId="0" applyFont="1" applyFill="1"/>
    <xf numFmtId="0" fontId="0" fillId="3" borderId="14" xfId="0" applyFill="1" applyBorder="1"/>
    <xf numFmtId="0" fontId="2" fillId="0" borderId="15" xfId="0" applyFont="1" applyBorder="1" applyAlignment="1">
      <alignment horizontal="center"/>
    </xf>
    <xf numFmtId="178" fontId="7" fillId="5" borderId="4" xfId="0" applyNumberFormat="1" applyFont="1" applyFill="1" applyBorder="1"/>
    <xf numFmtId="9" fontId="2" fillId="5" borderId="10" xfId="0" applyNumberFormat="1" applyFont="1" applyFill="1" applyBorder="1" applyAlignment="1">
      <alignment horizontal="center" vertical="center"/>
    </xf>
    <xf numFmtId="9" fontId="2" fillId="5" borderId="3" xfId="0" applyNumberFormat="1" applyFont="1" applyFill="1" applyBorder="1" applyAlignment="1">
      <alignment horizontal="center" vertical="center"/>
    </xf>
    <xf numFmtId="10" fontId="4" fillId="0" borderId="16" xfId="0" applyNumberFormat="1" applyFont="1" applyBorder="1" applyAlignment="1">
      <alignment horizontal="center" vertical="center"/>
    </xf>
    <xf numFmtId="10" fontId="4" fillId="0" borderId="17" xfId="0" applyNumberFormat="1" applyFont="1" applyBorder="1" applyAlignment="1">
      <alignment horizontal="center" vertical="center"/>
    </xf>
    <xf numFmtId="10" fontId="4" fillId="0" borderId="18" xfId="0" applyNumberFormat="1" applyFont="1" applyBorder="1" applyAlignment="1">
      <alignment horizontal="center" vertical="center"/>
    </xf>
    <xf numFmtId="178" fontId="13" fillId="5" borderId="4" xfId="0" applyNumberFormat="1" applyFont="1" applyFill="1" applyBorder="1" applyProtection="1">
      <protection locked="0"/>
    </xf>
    <xf numFmtId="9" fontId="2" fillId="5" borderId="11" xfId="0" applyNumberFormat="1" applyFont="1" applyFill="1" applyBorder="1" applyAlignment="1">
      <alignment horizontal="center" vertical="center"/>
    </xf>
    <xf numFmtId="9" fontId="2" fillId="5" borderId="15" xfId="0" applyNumberFormat="1" applyFont="1" applyFill="1" applyBorder="1" applyAlignment="1">
      <alignment horizontal="center" vertical="center"/>
    </xf>
    <xf numFmtId="9" fontId="2" fillId="5" borderId="0" xfId="0" applyNumberFormat="1" applyFont="1" applyFill="1" applyAlignment="1">
      <alignment horizontal="center" vertical="center"/>
    </xf>
    <xf numFmtId="9" fontId="2" fillId="5" borderId="13" xfId="0" applyNumberFormat="1" applyFont="1" applyFill="1" applyBorder="1" applyAlignment="1">
      <alignment horizontal="center" vertical="center"/>
    </xf>
    <xf numFmtId="10" fontId="4" fillId="0" borderId="19" xfId="0" applyNumberFormat="1" applyFont="1" applyBorder="1" applyAlignment="1">
      <alignment horizontal="center" vertical="center"/>
    </xf>
    <xf numFmtId="10" fontId="4" fillId="0" borderId="20" xfId="0" applyNumberFormat="1" applyFont="1" applyBorder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10" fontId="4" fillId="0" borderId="21" xfId="0" applyNumberFormat="1" applyFont="1" applyBorder="1" applyAlignment="1">
      <alignment horizontal="center" vertical="center"/>
    </xf>
    <xf numFmtId="10" fontId="4" fillId="0" borderId="22" xfId="0" applyNumberFormat="1" applyFont="1" applyBorder="1" applyAlignment="1">
      <alignment horizontal="center" vertical="center"/>
    </xf>
    <xf numFmtId="10" fontId="4" fillId="0" borderId="23" xfId="0" applyNumberFormat="1" applyFont="1" applyBorder="1" applyAlignment="1">
      <alignment horizontal="center" vertical="center"/>
    </xf>
    <xf numFmtId="2" fontId="9" fillId="4" borderId="0" xfId="3" applyNumberFormat="1" applyFont="1" applyFill="1" applyProtection="1"/>
    <xf numFmtId="179" fontId="9" fillId="4" borderId="0" xfId="3" applyNumberFormat="1" applyFont="1" applyFill="1" applyProtection="1"/>
    <xf numFmtId="1" fontId="0" fillId="4" borderId="0" xfId="3" applyNumberFormat="1" applyFont="1" applyFill="1"/>
    <xf numFmtId="0" fontId="14" fillId="0" borderId="0" xfId="0" applyFont="1"/>
    <xf numFmtId="178" fontId="0" fillId="0" borderId="0" xfId="0" applyNumberFormat="1"/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5">
    <dxf>
      <font>
        <color rgb="FFFF0000"/>
      </font>
      <fill>
        <patternFill patternType="solid">
          <bgColor rgb="FFF0A8A6"/>
        </patternFill>
      </fill>
    </dxf>
    <dxf>
      <font>
        <color rgb="FF00B050"/>
      </font>
      <fill>
        <patternFill patternType="solid">
          <bgColor theme="9" tint="0.599963377788629"/>
        </patternFill>
      </fill>
    </dxf>
    <dxf>
      <font>
        <color rgb="FFFF0000"/>
      </font>
      <fill>
        <patternFill patternType="solid">
          <bgColor rgb="FFFFA7A7"/>
        </patternFill>
      </fill>
    </dxf>
    <dxf>
      <font>
        <color rgb="FFFF0000"/>
      </font>
      <fill>
        <patternFill patternType="solid">
          <bgColor rgb="FFFFAFAF"/>
        </patternFill>
      </fill>
    </dxf>
    <dxf>
      <font>
        <color theme="5" tint="-0.249946592608417"/>
      </font>
      <fill>
        <patternFill patternType="solid">
          <bgColor theme="5" tint="0.599963377788629"/>
        </patternFill>
      </fill>
    </dxf>
  </dxfs>
  <tableStyles count="0" defaultTableStyle="TableStyleMedium2" defaultPivotStyle="PivotStyleLight16"/>
  <colors>
    <mruColors>
      <color rgb="00FFFF99"/>
      <color rgb="00FFA7A7"/>
      <color rgb="00FFAFAF"/>
      <color rgb="00FF9999"/>
      <color rgb="00F2CBC4"/>
      <color rgb="00F0A8A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3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6"/>
  <sheetViews>
    <sheetView showGridLines="0" tabSelected="1" zoomScale="90" zoomScaleNormal="90" workbookViewId="0">
      <selection activeCell="F40" sqref="F40"/>
    </sheetView>
  </sheetViews>
  <sheetFormatPr defaultColWidth="8.85714285714286" defaultRowHeight="15"/>
  <cols>
    <col min="1" max="2" width="2.28571428571429" customWidth="1"/>
    <col min="3" max="3" width="40.2857142857143" customWidth="1"/>
    <col min="4" max="4" width="16.8571428571429" customWidth="1"/>
    <col min="5" max="5" width="2.14285714285714" customWidth="1"/>
    <col min="6" max="6" width="30.1428571428571" customWidth="1"/>
    <col min="7" max="7" width="2.14285714285714" customWidth="1"/>
    <col min="8" max="8" width="16.1428571428571" customWidth="1"/>
    <col min="9" max="10" width="2.14285714285714" customWidth="1"/>
  </cols>
  <sheetData>
    <row r="1" ht="32.25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10">
      <c r="A2" s="13"/>
      <c r="B2" s="8"/>
      <c r="C2" s="9" t="s">
        <v>1</v>
      </c>
      <c r="D2" s="9"/>
      <c r="E2" s="9"/>
      <c r="F2" s="9"/>
      <c r="G2" s="9"/>
      <c r="H2" s="9"/>
      <c r="I2" s="8"/>
      <c r="J2" s="13"/>
    </row>
    <row r="3" spans="1:10">
      <c r="A3" s="13"/>
      <c r="B3" s="8"/>
      <c r="C3" s="9" t="s">
        <v>2</v>
      </c>
      <c r="D3" s="9"/>
      <c r="E3" s="9"/>
      <c r="F3" s="9"/>
      <c r="G3" s="9"/>
      <c r="H3" s="9"/>
      <c r="I3" s="9"/>
      <c r="J3" s="13"/>
    </row>
    <row r="4" spans="1:10">
      <c r="A4" s="13"/>
      <c r="B4" s="8"/>
      <c r="C4" s="8"/>
      <c r="D4" s="8"/>
      <c r="E4" s="8"/>
      <c r="F4" s="8"/>
      <c r="G4" s="8"/>
      <c r="H4" s="8"/>
      <c r="I4" s="8"/>
      <c r="J4" s="13"/>
    </row>
    <row r="5" spans="1:10">
      <c r="A5" s="13"/>
      <c r="B5" s="8"/>
      <c r="C5" s="10" t="s">
        <v>3</v>
      </c>
      <c r="D5" s="8"/>
      <c r="E5" s="8"/>
      <c r="F5" s="8"/>
      <c r="G5" s="8"/>
      <c r="H5" s="8"/>
      <c r="I5" s="8"/>
      <c r="J5" s="13"/>
    </row>
    <row r="6" spans="1:10">
      <c r="A6" s="13"/>
      <c r="B6" s="8"/>
      <c r="C6" s="11" t="s">
        <v>4</v>
      </c>
      <c r="D6" s="12"/>
      <c r="E6" s="12"/>
      <c r="F6" s="12"/>
      <c r="G6" s="12"/>
      <c r="H6" s="12"/>
      <c r="I6" s="8"/>
      <c r="J6" s="13"/>
    </row>
    <row r="7" spans="1:10">
      <c r="A7" s="13"/>
      <c r="B7" s="8"/>
      <c r="C7" s="10" t="s">
        <v>5</v>
      </c>
      <c r="D7" s="8"/>
      <c r="E7" s="8"/>
      <c r="F7" s="8"/>
      <c r="G7" s="8"/>
      <c r="H7" s="8"/>
      <c r="I7" s="8"/>
      <c r="J7" s="13"/>
    </row>
    <row r="8" spans="1:10">
      <c r="A8" s="13"/>
      <c r="B8" s="8"/>
      <c r="C8" s="8"/>
      <c r="D8" s="8"/>
      <c r="E8" s="8"/>
      <c r="F8" s="8"/>
      <c r="G8" s="8"/>
      <c r="H8" s="8"/>
      <c r="I8" s="8"/>
      <c r="J8" s="13"/>
    </row>
    <row r="9" spans="1:10">
      <c r="A9" s="13"/>
      <c r="B9" s="13"/>
      <c r="C9" s="14" t="s">
        <v>6</v>
      </c>
      <c r="D9" s="14" t="s">
        <v>7</v>
      </c>
      <c r="E9" s="14"/>
      <c r="F9" s="14" t="s">
        <v>8</v>
      </c>
      <c r="G9" s="14"/>
      <c r="H9" s="14" t="s">
        <v>9</v>
      </c>
      <c r="I9" s="14"/>
      <c r="J9" s="13"/>
    </row>
    <row r="10" ht="16.5" customHeight="1" spans="1:10">
      <c r="A10" s="13"/>
      <c r="B10" s="8"/>
      <c r="C10" s="10" t="s">
        <v>10</v>
      </c>
      <c r="D10" s="8"/>
      <c r="E10" s="8"/>
      <c r="F10" s="8"/>
      <c r="G10" s="8"/>
      <c r="H10" s="8"/>
      <c r="I10" s="8"/>
      <c r="J10" s="13"/>
    </row>
    <row r="11" ht="15.75" spans="1:10">
      <c r="A11" s="13"/>
      <c r="B11" s="8"/>
      <c r="C11" s="15" t="s">
        <v>11</v>
      </c>
      <c r="D11" s="16">
        <v>0</v>
      </c>
      <c r="E11" s="17"/>
      <c r="F11" s="8"/>
      <c r="G11" s="8"/>
      <c r="H11" s="18"/>
      <c r="I11" s="57"/>
      <c r="J11" s="13"/>
    </row>
    <row r="12" ht="15.75" spans="1:10">
      <c r="A12" s="13"/>
      <c r="B12" s="8"/>
      <c r="C12" s="15" t="s">
        <v>12</v>
      </c>
      <c r="D12" s="16">
        <v>0</v>
      </c>
      <c r="E12" s="17"/>
      <c r="F12" s="8"/>
      <c r="G12" s="8"/>
      <c r="H12" s="18"/>
      <c r="I12" s="57"/>
      <c r="J12" s="13"/>
    </row>
    <row r="13" spans="1:10">
      <c r="A13" s="13"/>
      <c r="B13" s="8"/>
      <c r="C13" s="8" t="s">
        <v>13</v>
      </c>
      <c r="D13" s="19">
        <f>D11*0.338</f>
        <v>0</v>
      </c>
      <c r="E13" s="19"/>
      <c r="F13" s="8"/>
      <c r="G13" s="8"/>
      <c r="H13" s="8"/>
      <c r="I13" s="8"/>
      <c r="J13" s="13"/>
    </row>
    <row r="14" ht="15.75" spans="1:10">
      <c r="A14" s="13"/>
      <c r="B14" s="8"/>
      <c r="C14" s="20" t="s">
        <v>14</v>
      </c>
      <c r="D14" s="21">
        <f>SUM(D11:D13)</f>
        <v>0</v>
      </c>
      <c r="E14" s="22"/>
      <c r="F14" s="8"/>
      <c r="G14" s="8"/>
      <c r="H14" s="8"/>
      <c r="I14" s="8"/>
      <c r="J14" s="13"/>
    </row>
    <row r="15" ht="15.75" spans="1:10">
      <c r="A15" s="13"/>
      <c r="B15" s="8"/>
      <c r="C15" s="23" t="s">
        <v>15</v>
      </c>
      <c r="D15" s="93" t="e">
        <f>(D14*100)/D27</f>
        <v>#DIV/0!</v>
      </c>
      <c r="E15" s="94"/>
      <c r="F15" s="26" t="s">
        <v>16</v>
      </c>
      <c r="G15" s="8"/>
      <c r="H15" s="27" t="e">
        <f>IF(D15&lt;=70,"OK","chyba")</f>
        <v>#DIV/0!</v>
      </c>
      <c r="I15" s="8"/>
      <c r="J15" s="13"/>
    </row>
    <row r="16" spans="1:10">
      <c r="A16" s="13"/>
      <c r="B16" s="8"/>
      <c r="C16" s="8"/>
      <c r="D16" s="8"/>
      <c r="E16" s="8"/>
      <c r="F16" s="8"/>
      <c r="G16" s="8"/>
      <c r="H16" s="8"/>
      <c r="I16" s="8"/>
      <c r="J16" s="13"/>
    </row>
    <row r="17" ht="15.75" spans="1:10">
      <c r="A17" s="13"/>
      <c r="B17" s="8"/>
      <c r="C17" s="8"/>
      <c r="D17" s="8"/>
      <c r="E17" s="8"/>
      <c r="F17" s="8"/>
      <c r="G17" s="8"/>
      <c r="H17" s="8"/>
      <c r="I17" s="8"/>
      <c r="J17" s="13"/>
    </row>
    <row r="18" ht="15.75" spans="1:10">
      <c r="A18" s="13"/>
      <c r="B18" s="8"/>
      <c r="C18" s="15" t="s">
        <v>17</v>
      </c>
      <c r="D18" s="28">
        <v>0</v>
      </c>
      <c r="E18" s="29"/>
      <c r="F18" s="8"/>
      <c r="G18" s="8"/>
      <c r="H18" s="8"/>
      <c r="I18" s="8"/>
      <c r="J18" s="13"/>
    </row>
    <row r="19" ht="15.75" spans="1:10">
      <c r="A19" s="13"/>
      <c r="B19" s="8"/>
      <c r="C19" s="23" t="s">
        <v>18</v>
      </c>
      <c r="D19" s="30" t="e">
        <f>(D18*100)/D27</f>
        <v>#DIV/0!</v>
      </c>
      <c r="E19" s="31"/>
      <c r="F19" s="26" t="s">
        <v>19</v>
      </c>
      <c r="G19" s="8"/>
      <c r="H19" s="27" t="e">
        <f>IF(D19&gt;=5,"OK","chyba")</f>
        <v>#DIV/0!</v>
      </c>
      <c r="I19" s="8"/>
      <c r="J19" s="13"/>
    </row>
    <row r="20" ht="15.75" spans="1:10">
      <c r="A20" s="13"/>
      <c r="B20" s="8"/>
      <c r="C20" s="15" t="s">
        <v>20</v>
      </c>
      <c r="D20" s="28">
        <v>0</v>
      </c>
      <c r="E20" s="29"/>
      <c r="F20" s="8"/>
      <c r="G20" s="8"/>
      <c r="H20" s="8"/>
      <c r="I20" s="8"/>
      <c r="J20" s="13"/>
    </row>
    <row r="21" ht="15.75" spans="1:10">
      <c r="A21" s="13"/>
      <c r="B21" s="8"/>
      <c r="C21" s="23" t="s">
        <v>21</v>
      </c>
      <c r="D21" s="30" t="e">
        <f>(D20*100)/D27</f>
        <v>#DIV/0!</v>
      </c>
      <c r="E21" s="31"/>
      <c r="F21" s="26" t="s">
        <v>22</v>
      </c>
      <c r="G21" s="8"/>
      <c r="H21" s="27" t="e">
        <f>IF(D21&lt;=20,"OK","chyba")</f>
        <v>#DIV/0!</v>
      </c>
      <c r="I21" s="8"/>
      <c r="J21" s="13"/>
    </row>
    <row r="22" ht="15.75" spans="1:10">
      <c r="A22" s="13"/>
      <c r="B22" s="8"/>
      <c r="C22" s="15" t="s">
        <v>23</v>
      </c>
      <c r="D22" s="28">
        <v>0</v>
      </c>
      <c r="E22" s="29"/>
      <c r="F22" s="8"/>
      <c r="G22" s="8"/>
      <c r="H22" s="8"/>
      <c r="I22" s="8"/>
      <c r="J22" s="13"/>
    </row>
    <row r="23" ht="15.75" spans="1:10">
      <c r="A23" s="13"/>
      <c r="B23" s="8"/>
      <c r="C23" s="23" t="s">
        <v>24</v>
      </c>
      <c r="D23" s="32" t="e">
        <f>(D22*100)/D27</f>
        <v>#DIV/0!</v>
      </c>
      <c r="E23" s="31"/>
      <c r="F23" s="26" t="s">
        <v>22</v>
      </c>
      <c r="G23" s="8"/>
      <c r="H23" s="27" t="e">
        <f>IF(D23&lt;=20,"OK","chyba")</f>
        <v>#DIV/0!</v>
      </c>
      <c r="I23" s="8"/>
      <c r="J23" s="13"/>
    </row>
    <row r="24" ht="15.75" spans="1:10">
      <c r="A24" s="13"/>
      <c r="B24" s="8"/>
      <c r="C24" s="15" t="s">
        <v>25</v>
      </c>
      <c r="D24" s="28">
        <v>0</v>
      </c>
      <c r="E24" s="29"/>
      <c r="F24" s="8"/>
      <c r="G24" s="8"/>
      <c r="H24" s="8"/>
      <c r="I24" s="8"/>
      <c r="J24" s="13"/>
    </row>
    <row r="25" ht="15.75" customHeight="1" spans="1:10">
      <c r="A25" s="13"/>
      <c r="B25" s="8"/>
      <c r="C25" s="23" t="s">
        <v>26</v>
      </c>
      <c r="D25" s="32" t="e">
        <f>(D24*100)/D32</f>
        <v>#DIV/0!</v>
      </c>
      <c r="E25" s="31"/>
      <c r="F25" s="33" t="s">
        <v>27</v>
      </c>
      <c r="G25" s="8"/>
      <c r="H25" s="27" t="e">
        <f>IF(D25&lt;=50,"OK","chyba")</f>
        <v>#DIV/0!</v>
      </c>
      <c r="I25" s="8"/>
      <c r="J25" s="13"/>
    </row>
    <row r="26" ht="15.75" spans="1:10">
      <c r="A26" s="13"/>
      <c r="B26" s="8"/>
      <c r="C26" s="23"/>
      <c r="D26" s="31"/>
      <c r="E26" s="31"/>
      <c r="F26" s="34"/>
      <c r="G26" s="8"/>
      <c r="H26" s="18"/>
      <c r="I26" s="8"/>
      <c r="J26" s="13"/>
    </row>
    <row r="27" spans="1:10">
      <c r="A27" s="13"/>
      <c r="B27" s="8"/>
      <c r="C27" s="20" t="s">
        <v>28</v>
      </c>
      <c r="D27" s="21">
        <f>SUM(D14,D18,D20,D22)</f>
        <v>0</v>
      </c>
      <c r="E27" s="19"/>
      <c r="F27" s="35"/>
      <c r="G27" s="8"/>
      <c r="H27" s="17"/>
      <c r="I27" s="8"/>
      <c r="J27" s="13"/>
    </row>
    <row r="28" spans="1:10">
      <c r="A28" s="13"/>
      <c r="B28" s="8"/>
      <c r="C28" s="36"/>
      <c r="D28" s="19"/>
      <c r="E28" s="19"/>
      <c r="F28" s="35"/>
      <c r="G28" s="8"/>
      <c r="H28" s="17"/>
      <c r="I28" s="8"/>
      <c r="J28" s="13"/>
    </row>
    <row r="29" ht="15.75" spans="1:10">
      <c r="A29" s="13"/>
      <c r="B29" s="8"/>
      <c r="C29" s="10" t="s">
        <v>29</v>
      </c>
      <c r="D29" s="19"/>
      <c r="E29" s="19"/>
      <c r="F29" s="35"/>
      <c r="G29" s="8"/>
      <c r="H29" s="17"/>
      <c r="I29" s="8"/>
      <c r="J29" s="13"/>
    </row>
    <row r="30" ht="15.75" spans="1:10">
      <c r="A30" s="13"/>
      <c r="B30" s="8"/>
      <c r="C30" s="15" t="s">
        <v>30</v>
      </c>
      <c r="D30" s="21">
        <f>ROUNDDOWN(D27*0.15,0)</f>
        <v>0</v>
      </c>
      <c r="E30" s="19"/>
      <c r="F30" s="35"/>
      <c r="G30" s="35"/>
      <c r="H30" s="35"/>
      <c r="I30" s="35"/>
      <c r="J30" s="13"/>
    </row>
    <row r="31" ht="15.75" spans="1:10">
      <c r="A31" s="13"/>
      <c r="B31" s="8"/>
      <c r="C31" s="23"/>
      <c r="D31" s="95"/>
      <c r="E31" s="8"/>
      <c r="F31" s="35"/>
      <c r="G31" s="35"/>
      <c r="H31" s="35"/>
      <c r="I31" s="35"/>
      <c r="J31" s="13"/>
    </row>
    <row r="32" ht="15.75" spans="1:10">
      <c r="A32" s="13"/>
      <c r="B32" s="8"/>
      <c r="C32" s="73" t="s">
        <v>31</v>
      </c>
      <c r="D32" s="21">
        <f>D27+D30+D24</f>
        <v>0</v>
      </c>
      <c r="E32" s="40"/>
      <c r="F32" s="26" t="s">
        <v>32</v>
      </c>
      <c r="G32" s="8"/>
      <c r="H32" s="27" t="str">
        <f>IF(AND(1000000&lt;=D32,D32&lt;=5000000),"OK","chyba")</f>
        <v>chyba</v>
      </c>
      <c r="I32" s="8"/>
      <c r="J32" s="13"/>
    </row>
    <row r="33" spans="1:10">
      <c r="A33" s="13"/>
      <c r="B33" s="8"/>
      <c r="C33" s="8"/>
      <c r="D33" s="8"/>
      <c r="E33" s="8"/>
      <c r="F33" s="8"/>
      <c r="G33" s="8"/>
      <c r="H33" s="8"/>
      <c r="I33" s="8"/>
      <c r="J33" s="13"/>
    </row>
    <row r="34" spans="1:10">
      <c r="A34" s="13"/>
      <c r="B34" s="13"/>
      <c r="C34" s="13"/>
      <c r="D34" s="13"/>
      <c r="E34" s="13"/>
      <c r="F34" s="13"/>
      <c r="G34" s="13"/>
      <c r="H34" s="13"/>
      <c r="I34" s="13"/>
      <c r="J34" s="13"/>
    </row>
    <row r="36" spans="3:4">
      <c r="C36" s="96"/>
      <c r="D36" s="97"/>
    </row>
  </sheetData>
  <mergeCells count="4">
    <mergeCell ref="A1:J1"/>
    <mergeCell ref="C2:H2"/>
    <mergeCell ref="C3:I3"/>
    <mergeCell ref="F25:F26"/>
  </mergeCells>
  <conditionalFormatting sqref="H19">
    <cfRule type="cellIs" dxfId="0" priority="29" operator="equal">
      <formula>"chyba"</formula>
    </cfRule>
    <cfRule type="cellIs" dxfId="1" priority="30" operator="equal">
      <formula>"OK"</formula>
    </cfRule>
  </conditionalFormatting>
  <conditionalFormatting sqref="H21">
    <cfRule type="cellIs" dxfId="0" priority="27" operator="equal">
      <formula>"chyba"</formula>
    </cfRule>
    <cfRule type="cellIs" dxfId="1" priority="28" operator="equal">
      <formula>"OK"</formula>
    </cfRule>
  </conditionalFormatting>
  <conditionalFormatting sqref="H23">
    <cfRule type="cellIs" dxfId="0" priority="25" operator="equal">
      <formula>"chyba"</formula>
    </cfRule>
    <cfRule type="cellIs" dxfId="1" priority="26" operator="equal">
      <formula>"OK"</formula>
    </cfRule>
  </conditionalFormatting>
  <conditionalFormatting sqref="H25">
    <cfRule type="cellIs" dxfId="0" priority="1" operator="equal">
      <formula>"chyba"</formula>
    </cfRule>
    <cfRule type="cellIs" dxfId="1" priority="2" operator="equal">
      <formula>"OK"</formula>
    </cfRule>
  </conditionalFormatting>
  <conditionalFormatting sqref="H32">
    <cfRule type="cellIs" dxfId="0" priority="23" operator="equal">
      <formula>"chyba"</formula>
    </cfRule>
    <cfRule type="cellIs" dxfId="1" priority="24" operator="equal">
      <formula>"OK"</formula>
    </cfRule>
  </conditionalFormatting>
  <conditionalFormatting sqref="H11:H12">
    <cfRule type="cellIs" dxfId="2" priority="21" operator="equal">
      <formula>"chyba"</formula>
    </cfRule>
    <cfRule type="cellIs" dxfId="1" priority="22" operator="equal">
      <formula>"OK"</formula>
    </cfRule>
    <cfRule type="cellIs" dxfId="3" priority="5" operator="equal">
      <formula>"mnoho"</formula>
    </cfRule>
    <cfRule type="cellIs" dxfId="4" priority="6" operator="equal">
      <formula>"chybí odměna"</formula>
    </cfRule>
  </conditionalFormatting>
  <pageMargins left="0.708661417322835" right="0.708661417322835" top="0.78740157480315" bottom="0.78740157480315" header="0.31496062992126" footer="0.31496062992126"/>
  <pageSetup paperSize="9" scale="74" fitToHeight="0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109"/>
  <sheetViews>
    <sheetView showGridLines="0" zoomScale="90" zoomScaleNormal="90" topLeftCell="A70" workbookViewId="0">
      <selection activeCell="P101" sqref="P101"/>
    </sheetView>
  </sheetViews>
  <sheetFormatPr defaultColWidth="8.85714285714286" defaultRowHeight="15"/>
  <cols>
    <col min="1" max="2" width="2.28571428571429" customWidth="1"/>
    <col min="3" max="3" width="40.2857142857143" customWidth="1"/>
    <col min="4" max="4" width="16.8571428571429" customWidth="1"/>
    <col min="5" max="5" width="6.14285714285714" customWidth="1"/>
    <col min="6" max="6" width="30.1428571428571" customWidth="1"/>
    <col min="7" max="7" width="2.14285714285714" customWidth="1"/>
    <col min="8" max="8" width="16.1428571428571" customWidth="1"/>
    <col min="9" max="10" width="2.14285714285714" customWidth="1"/>
    <col min="14" max="15" width="2.28571428571429" customWidth="1"/>
    <col min="16" max="16" width="40.2857142857143" customWidth="1"/>
    <col min="17" max="17" width="16.8571428571429" customWidth="1"/>
    <col min="18" max="18" width="2.14285714285714" customWidth="1"/>
    <col min="19" max="19" width="30.1428571428571" customWidth="1"/>
    <col min="20" max="20" width="2.14285714285714" customWidth="1"/>
    <col min="21" max="21" width="16.1428571428571" customWidth="1"/>
    <col min="22" max="23" width="2.14285714285714" customWidth="1"/>
  </cols>
  <sheetData>
    <row r="1" ht="16.5" spans="1:13">
      <c r="A1" s="1" t="s">
        <v>33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47"/>
    </row>
    <row r="2" ht="26.25" spans="1:23">
      <c r="A2" s="3" t="s">
        <v>34</v>
      </c>
      <c r="B2" s="4"/>
      <c r="C2" s="4"/>
      <c r="D2" s="4"/>
      <c r="E2" s="4"/>
      <c r="F2" s="4"/>
      <c r="G2" s="4"/>
      <c r="H2" s="4"/>
      <c r="I2" s="4"/>
      <c r="J2" s="48"/>
      <c r="K2" s="49" t="s">
        <v>35</v>
      </c>
      <c r="L2" s="50"/>
      <c r="M2" s="51"/>
      <c r="N2" s="45" t="s">
        <v>36</v>
      </c>
      <c r="O2" s="46"/>
      <c r="P2" s="46"/>
      <c r="Q2" s="46"/>
      <c r="R2" s="46"/>
      <c r="S2" s="46"/>
      <c r="T2" s="46"/>
      <c r="U2" s="46"/>
      <c r="V2" s="46"/>
      <c r="W2" s="75"/>
    </row>
    <row r="3" ht="32.25" customHeight="1" spans="1:23">
      <c r="A3" s="5" t="s">
        <v>0</v>
      </c>
      <c r="B3" s="6"/>
      <c r="C3" s="6"/>
      <c r="D3" s="6"/>
      <c r="E3" s="6"/>
      <c r="F3" s="6"/>
      <c r="G3" s="6"/>
      <c r="H3" s="6"/>
      <c r="I3" s="6"/>
      <c r="J3" s="52"/>
      <c r="K3" s="53"/>
      <c r="L3" s="54"/>
      <c r="M3" s="55"/>
      <c r="N3" s="5" t="s">
        <v>0</v>
      </c>
      <c r="O3" s="6"/>
      <c r="P3" s="6"/>
      <c r="Q3" s="6"/>
      <c r="R3" s="6"/>
      <c r="S3" s="6"/>
      <c r="T3" s="6"/>
      <c r="U3" s="6"/>
      <c r="V3" s="6"/>
      <c r="W3" s="52"/>
    </row>
    <row r="4" spans="1:23">
      <c r="A4" s="7"/>
      <c r="B4" s="8"/>
      <c r="C4" s="9" t="s">
        <v>1</v>
      </c>
      <c r="D4" s="9"/>
      <c r="E4" s="9"/>
      <c r="F4" s="9"/>
      <c r="G4" s="9"/>
      <c r="H4" s="9"/>
      <c r="I4" s="8"/>
      <c r="J4" s="56"/>
      <c r="N4" s="7"/>
      <c r="O4" s="8"/>
      <c r="P4" s="9" t="s">
        <v>1</v>
      </c>
      <c r="Q4" s="9"/>
      <c r="R4" s="9"/>
      <c r="S4" s="9"/>
      <c r="T4" s="9"/>
      <c r="U4" s="9"/>
      <c r="V4" s="8"/>
      <c r="W4" s="56"/>
    </row>
    <row r="5" spans="1:23">
      <c r="A5" s="7"/>
      <c r="B5" s="8"/>
      <c r="C5" s="9" t="s">
        <v>2</v>
      </c>
      <c r="D5" s="9"/>
      <c r="E5" s="9"/>
      <c r="F5" s="9"/>
      <c r="G5" s="9"/>
      <c r="H5" s="9"/>
      <c r="I5" s="9"/>
      <c r="J5" s="56"/>
      <c r="N5" s="7"/>
      <c r="O5" s="8"/>
      <c r="P5" s="9" t="s">
        <v>2</v>
      </c>
      <c r="Q5" s="9"/>
      <c r="R5" s="9"/>
      <c r="S5" s="9"/>
      <c r="T5" s="9"/>
      <c r="U5" s="9"/>
      <c r="V5" s="9"/>
      <c r="W5" s="56"/>
    </row>
    <row r="6" spans="1:23">
      <c r="A6" s="7"/>
      <c r="B6" s="8"/>
      <c r="C6" s="8"/>
      <c r="D6" s="8"/>
      <c r="E6" s="8"/>
      <c r="F6" s="8"/>
      <c r="G6" s="8"/>
      <c r="H6" s="8"/>
      <c r="I6" s="8"/>
      <c r="J6" s="56"/>
      <c r="N6" s="7"/>
      <c r="O6" s="8"/>
      <c r="P6" s="8"/>
      <c r="Q6" s="8"/>
      <c r="R6" s="8"/>
      <c r="S6" s="8"/>
      <c r="T6" s="8"/>
      <c r="U6" s="8"/>
      <c r="V6" s="8"/>
      <c r="W6" s="56"/>
    </row>
    <row r="7" spans="1:23">
      <c r="A7" s="7"/>
      <c r="B7" s="8"/>
      <c r="C7" s="10" t="s">
        <v>3</v>
      </c>
      <c r="D7" s="8"/>
      <c r="E7" s="8"/>
      <c r="F7" s="8"/>
      <c r="G7" s="8"/>
      <c r="H7" s="8"/>
      <c r="I7" s="8"/>
      <c r="J7" s="56"/>
      <c r="N7" s="7"/>
      <c r="O7" s="8"/>
      <c r="P7" s="10"/>
      <c r="Q7" s="8"/>
      <c r="R7" s="8"/>
      <c r="S7" s="8"/>
      <c r="T7" s="8"/>
      <c r="U7" s="8"/>
      <c r="V7" s="8"/>
      <c r="W7" s="56"/>
    </row>
    <row r="8" spans="1:23">
      <c r="A8" s="7"/>
      <c r="B8" s="8"/>
      <c r="C8" s="11" t="s">
        <v>4</v>
      </c>
      <c r="D8" s="12"/>
      <c r="E8" s="12"/>
      <c r="F8" s="12"/>
      <c r="G8" s="12"/>
      <c r="H8" s="12"/>
      <c r="I8" s="8"/>
      <c r="J8" s="56"/>
      <c r="N8" s="7"/>
      <c r="O8" s="8"/>
      <c r="P8" s="11" t="s">
        <v>4</v>
      </c>
      <c r="Q8" s="12"/>
      <c r="R8" s="12"/>
      <c r="S8" s="12"/>
      <c r="T8" s="12"/>
      <c r="U8" s="12"/>
      <c r="V8" s="8"/>
      <c r="W8" s="56"/>
    </row>
    <row r="9" spans="1:23">
      <c r="A9" s="7"/>
      <c r="B9" s="8"/>
      <c r="C9" s="10" t="s">
        <v>5</v>
      </c>
      <c r="D9" s="8"/>
      <c r="E9" s="8"/>
      <c r="F9" s="8"/>
      <c r="G9" s="8"/>
      <c r="H9" s="8"/>
      <c r="I9" s="8"/>
      <c r="J9" s="56"/>
      <c r="N9" s="7"/>
      <c r="O9" s="8"/>
      <c r="P9" s="10" t="s">
        <v>5</v>
      </c>
      <c r="Q9" s="8"/>
      <c r="R9" s="8"/>
      <c r="S9" s="8"/>
      <c r="T9" s="8"/>
      <c r="U9" s="8"/>
      <c r="V9" s="8"/>
      <c r="W9" s="56"/>
    </row>
    <row r="10" spans="1:23">
      <c r="A10" s="7"/>
      <c r="B10" s="8"/>
      <c r="C10" s="8"/>
      <c r="D10" s="8"/>
      <c r="E10" s="8"/>
      <c r="F10" s="8"/>
      <c r="G10" s="8"/>
      <c r="H10" s="8"/>
      <c r="I10" s="8"/>
      <c r="J10" s="56"/>
      <c r="N10" s="7"/>
      <c r="O10" s="8"/>
      <c r="P10" s="8"/>
      <c r="Q10" s="8"/>
      <c r="R10" s="8"/>
      <c r="S10" s="8"/>
      <c r="T10" s="8"/>
      <c r="U10" s="8"/>
      <c r="V10" s="8"/>
      <c r="W10" s="56"/>
    </row>
    <row r="11" spans="1:23">
      <c r="A11" s="7"/>
      <c r="B11" s="13"/>
      <c r="C11" s="14" t="s">
        <v>6</v>
      </c>
      <c r="D11" s="14" t="s">
        <v>7</v>
      </c>
      <c r="E11" s="14"/>
      <c r="F11" s="14" t="s">
        <v>8</v>
      </c>
      <c r="G11" s="14"/>
      <c r="H11" s="14" t="s">
        <v>9</v>
      </c>
      <c r="I11" s="14"/>
      <c r="J11" s="56"/>
      <c r="N11" s="7"/>
      <c r="O11" s="13"/>
      <c r="P11" s="14" t="s">
        <v>6</v>
      </c>
      <c r="Q11" s="14" t="s">
        <v>7</v>
      </c>
      <c r="R11" s="14"/>
      <c r="S11" s="14" t="s">
        <v>8</v>
      </c>
      <c r="T11" s="14"/>
      <c r="U11" s="14" t="s">
        <v>9</v>
      </c>
      <c r="V11" s="14"/>
      <c r="W11" s="56"/>
    </row>
    <row r="12" ht="16.5" customHeight="1" spans="1:23">
      <c r="A12" s="7"/>
      <c r="B12" s="8"/>
      <c r="C12" s="10" t="s">
        <v>10</v>
      </c>
      <c r="D12" s="8"/>
      <c r="E12" s="8"/>
      <c r="F12" s="8"/>
      <c r="G12" s="8"/>
      <c r="H12" s="8"/>
      <c r="I12" s="8"/>
      <c r="J12" s="56"/>
      <c r="N12" s="7"/>
      <c r="O12" s="8"/>
      <c r="P12" s="10" t="s">
        <v>10</v>
      </c>
      <c r="Q12" s="8"/>
      <c r="R12" s="8"/>
      <c r="S12" s="8"/>
      <c r="T12" s="8"/>
      <c r="U12" s="8"/>
      <c r="V12" s="8"/>
      <c r="W12" s="56"/>
    </row>
    <row r="13" ht="15.75" spans="1:23">
      <c r="A13" s="7"/>
      <c r="B13" s="8"/>
      <c r="C13" s="15" t="s">
        <v>11</v>
      </c>
      <c r="D13" s="16">
        <v>0</v>
      </c>
      <c r="E13" s="17"/>
      <c r="F13" s="8"/>
      <c r="G13" s="8"/>
      <c r="H13" s="18"/>
      <c r="I13" s="57"/>
      <c r="J13" s="56"/>
      <c r="N13" s="7"/>
      <c r="O13" s="8"/>
      <c r="P13" s="15" t="s">
        <v>11</v>
      </c>
      <c r="Q13" s="76">
        <f>D13+D49+D85</f>
        <v>0</v>
      </c>
      <c r="R13" s="17"/>
      <c r="S13" s="8"/>
      <c r="T13" s="8"/>
      <c r="U13" s="18"/>
      <c r="V13" s="57"/>
      <c r="W13" s="56"/>
    </row>
    <row r="14" ht="15.75" spans="1:26">
      <c r="A14" s="7"/>
      <c r="B14" s="8"/>
      <c r="C14" s="15" t="s">
        <v>12</v>
      </c>
      <c r="D14" s="16">
        <v>0</v>
      </c>
      <c r="E14" s="17"/>
      <c r="F14" s="8"/>
      <c r="G14" s="8"/>
      <c r="H14" s="18"/>
      <c r="I14" s="57"/>
      <c r="J14" s="56"/>
      <c r="K14" s="58" t="s">
        <v>34</v>
      </c>
      <c r="L14" s="59"/>
      <c r="M14" s="60"/>
      <c r="N14" s="7"/>
      <c r="O14" s="8"/>
      <c r="P14" s="15" t="s">
        <v>12</v>
      </c>
      <c r="Q14" s="76">
        <f>D14+D50+D86</f>
        <v>0</v>
      </c>
      <c r="R14" s="17"/>
      <c r="S14" s="8"/>
      <c r="T14" s="8"/>
      <c r="U14" s="18"/>
      <c r="V14" s="57"/>
      <c r="W14" s="56"/>
      <c r="X14" s="58" t="s">
        <v>37</v>
      </c>
      <c r="Y14" s="59"/>
      <c r="Z14" s="60"/>
    </row>
    <row r="15" ht="15.75" spans="1:26">
      <c r="A15" s="7"/>
      <c r="B15" s="8"/>
      <c r="C15" s="8" t="s">
        <v>13</v>
      </c>
      <c r="D15" s="19">
        <f>D13*0.338</f>
        <v>0</v>
      </c>
      <c r="E15" s="19"/>
      <c r="F15" s="8"/>
      <c r="G15" s="8"/>
      <c r="H15" s="8"/>
      <c r="I15" s="8"/>
      <c r="J15" s="56"/>
      <c r="K15" s="61"/>
      <c r="L15" s="62"/>
      <c r="M15" s="63"/>
      <c r="N15" s="7"/>
      <c r="O15" s="8"/>
      <c r="P15" s="8" t="s">
        <v>13</v>
      </c>
      <c r="Q15" s="19">
        <f>Q13*0.338</f>
        <v>0</v>
      </c>
      <c r="R15" s="19"/>
      <c r="S15" s="8"/>
      <c r="T15" s="8"/>
      <c r="U15" s="8"/>
      <c r="V15" s="8"/>
      <c r="W15" s="56"/>
      <c r="X15" s="61"/>
      <c r="Y15" s="62"/>
      <c r="Z15" s="63"/>
    </row>
    <row r="16" ht="15.75" spans="1:26">
      <c r="A16" s="7"/>
      <c r="B16" s="8"/>
      <c r="C16" s="20" t="s">
        <v>14</v>
      </c>
      <c r="D16" s="21">
        <f>SUM(D13:D15)</f>
        <v>0</v>
      </c>
      <c r="E16" s="22"/>
      <c r="F16" s="8"/>
      <c r="G16" s="8"/>
      <c r="H16" s="8"/>
      <c r="I16" s="8"/>
      <c r="J16" s="56"/>
      <c r="K16" s="64">
        <v>0</v>
      </c>
      <c r="L16" s="65"/>
      <c r="M16" s="66"/>
      <c r="N16" s="7"/>
      <c r="O16" s="8"/>
      <c r="P16" s="20" t="s">
        <v>14</v>
      </c>
      <c r="Q16" s="21">
        <f>SUM(Q13:Q15)</f>
        <v>0</v>
      </c>
      <c r="R16" s="22"/>
      <c r="S16" s="8"/>
      <c r="T16" s="8"/>
      <c r="U16" s="8"/>
      <c r="V16" s="8"/>
      <c r="W16" s="56"/>
      <c r="X16" s="77">
        <f>K16+K52+K88</f>
        <v>0</v>
      </c>
      <c r="Y16" s="83"/>
      <c r="Z16" s="84"/>
    </row>
    <row r="17" ht="15.75" spans="1:26">
      <c r="A17" s="7"/>
      <c r="B17" s="8"/>
      <c r="C17" s="23" t="s">
        <v>15</v>
      </c>
      <c r="D17" s="24" t="e">
        <f>(D16*100)/D29</f>
        <v>#DIV/0!</v>
      </c>
      <c r="E17" s="25"/>
      <c r="F17" s="26" t="s">
        <v>16</v>
      </c>
      <c r="G17" s="8"/>
      <c r="H17" s="27" t="e">
        <f>IF(D17&lt;=70,"OK","chyba")</f>
        <v>#DIV/0!</v>
      </c>
      <c r="I17" s="8"/>
      <c r="J17" s="56"/>
      <c r="K17" s="67"/>
      <c r="L17" s="68"/>
      <c r="M17" s="69"/>
      <c r="N17" s="7"/>
      <c r="O17" s="8"/>
      <c r="P17" s="23" t="s">
        <v>15</v>
      </c>
      <c r="Q17" s="24" t="e">
        <f>(Q16*100)/Q29</f>
        <v>#DIV/0!</v>
      </c>
      <c r="R17" s="25"/>
      <c r="S17" s="26" t="s">
        <v>16</v>
      </c>
      <c r="T17" s="8"/>
      <c r="U17" s="27" t="e">
        <f>IF(Q17&lt;=70,"OK","chyba")</f>
        <v>#DIV/0!</v>
      </c>
      <c r="V17" s="8"/>
      <c r="W17" s="56"/>
      <c r="X17" s="78"/>
      <c r="Y17" s="85"/>
      <c r="Z17" s="86"/>
    </row>
    <row r="18" ht="15.75" spans="1:26">
      <c r="A18" s="7"/>
      <c r="B18" s="8"/>
      <c r="C18" s="8"/>
      <c r="D18" s="8"/>
      <c r="E18" s="8"/>
      <c r="F18" s="8"/>
      <c r="G18" s="8"/>
      <c r="H18" s="8"/>
      <c r="I18" s="8"/>
      <c r="J18" s="56"/>
      <c r="K18" s="70"/>
      <c r="L18" s="71"/>
      <c r="M18" s="72"/>
      <c r="N18" s="7"/>
      <c r="O18" s="8"/>
      <c r="P18" s="8"/>
      <c r="Q18" s="8"/>
      <c r="R18" s="8"/>
      <c r="S18" s="8"/>
      <c r="T18" s="8"/>
      <c r="U18" s="8"/>
      <c r="V18" s="8"/>
      <c r="W18" s="56"/>
      <c r="X18" s="78"/>
      <c r="Y18" s="85"/>
      <c r="Z18" s="86"/>
    </row>
    <row r="19" ht="15.75" customHeight="1" spans="1:26">
      <c r="A19" s="7"/>
      <c r="B19" s="8"/>
      <c r="C19" s="8"/>
      <c r="D19" s="8"/>
      <c r="E19" s="8"/>
      <c r="F19" s="8"/>
      <c r="G19" s="8"/>
      <c r="H19" s="8"/>
      <c r="I19" s="8"/>
      <c r="J19" s="56"/>
      <c r="N19" s="7"/>
      <c r="O19" s="8"/>
      <c r="P19" s="8"/>
      <c r="Q19" s="8"/>
      <c r="R19" s="8"/>
      <c r="S19" s="8"/>
      <c r="T19" s="8"/>
      <c r="U19" s="8"/>
      <c r="V19" s="8"/>
      <c r="W19" s="13"/>
      <c r="X19" s="79" t="str">
        <f>IF(X16=100%,"OK","chyba")</f>
        <v>chyba</v>
      </c>
      <c r="Y19" s="87"/>
      <c r="Z19" s="88"/>
    </row>
    <row r="20" ht="15.75" customHeight="1" spans="1:26">
      <c r="A20" s="7"/>
      <c r="B20" s="8"/>
      <c r="C20" s="15" t="s">
        <v>17</v>
      </c>
      <c r="D20" s="28">
        <v>0</v>
      </c>
      <c r="E20" s="29"/>
      <c r="F20" s="8"/>
      <c r="G20" s="8"/>
      <c r="H20" s="8"/>
      <c r="I20" s="8"/>
      <c r="J20" s="56"/>
      <c r="N20" s="7"/>
      <c r="O20" s="8"/>
      <c r="P20" s="15" t="s">
        <v>17</v>
      </c>
      <c r="Q20" s="76">
        <f>D20+D56+D92</f>
        <v>0</v>
      </c>
      <c r="R20" s="29"/>
      <c r="S20" s="8"/>
      <c r="T20" s="8"/>
      <c r="U20" s="8"/>
      <c r="V20" s="8"/>
      <c r="W20" s="13"/>
      <c r="X20" s="80"/>
      <c r="Y20" s="89"/>
      <c r="Z20" s="90"/>
    </row>
    <row r="21" ht="15.75" customHeight="1" spans="1:26">
      <c r="A21" s="7"/>
      <c r="B21" s="8"/>
      <c r="C21" s="23" t="s">
        <v>18</v>
      </c>
      <c r="D21" s="30" t="e">
        <f>(D20*100)/D29</f>
        <v>#DIV/0!</v>
      </c>
      <c r="E21" s="31"/>
      <c r="F21" s="26" t="s">
        <v>19</v>
      </c>
      <c r="G21" s="8"/>
      <c r="H21" s="27" t="e">
        <f>IF(D21&gt;=5,"OK","chyba")</f>
        <v>#DIV/0!</v>
      </c>
      <c r="I21" s="8"/>
      <c r="J21" s="56"/>
      <c r="N21" s="7"/>
      <c r="O21" s="8"/>
      <c r="P21" s="23" t="s">
        <v>18</v>
      </c>
      <c r="Q21" s="30" t="e">
        <f>(Q20*100)/Q29</f>
        <v>#DIV/0!</v>
      </c>
      <c r="R21" s="31"/>
      <c r="S21" s="26" t="s">
        <v>19</v>
      </c>
      <c r="T21" s="8"/>
      <c r="U21" s="27" t="e">
        <f>IF(Q21&gt;=5,"OK","chyba")</f>
        <v>#DIV/0!</v>
      </c>
      <c r="V21" s="8"/>
      <c r="W21" s="13"/>
      <c r="X21" s="81"/>
      <c r="Y21" s="91"/>
      <c r="Z21" s="92"/>
    </row>
    <row r="22" ht="15.75" spans="1:23">
      <c r="A22" s="7"/>
      <c r="B22" s="8"/>
      <c r="C22" s="15" t="s">
        <v>20</v>
      </c>
      <c r="D22" s="28">
        <v>0</v>
      </c>
      <c r="E22" s="29"/>
      <c r="F22" s="8"/>
      <c r="G22" s="8"/>
      <c r="H22" s="8"/>
      <c r="I22" s="8"/>
      <c r="J22" s="56"/>
      <c r="N22" s="7"/>
      <c r="O22" s="8"/>
      <c r="P22" s="15" t="s">
        <v>20</v>
      </c>
      <c r="Q22" s="76">
        <f>D22+D58+D94</f>
        <v>0</v>
      </c>
      <c r="R22" s="29"/>
      <c r="S22" s="8"/>
      <c r="T22" s="8"/>
      <c r="U22" s="8"/>
      <c r="V22" s="8"/>
      <c r="W22" s="56"/>
    </row>
    <row r="23" ht="15.75" spans="1:23">
      <c r="A23" s="7"/>
      <c r="B23" s="8"/>
      <c r="C23" s="23" t="s">
        <v>21</v>
      </c>
      <c r="D23" s="30" t="e">
        <f>(D22*100)/D29</f>
        <v>#DIV/0!</v>
      </c>
      <c r="E23" s="31"/>
      <c r="F23" s="26" t="s">
        <v>22</v>
      </c>
      <c r="G23" s="8"/>
      <c r="H23" s="27" t="e">
        <f>IF(D23&lt;=20,"OK","chyba")</f>
        <v>#DIV/0!</v>
      </c>
      <c r="I23" s="8"/>
      <c r="J23" s="56"/>
      <c r="N23" s="7"/>
      <c r="O23" s="8"/>
      <c r="P23" s="23" t="s">
        <v>21</v>
      </c>
      <c r="Q23" s="30" t="e">
        <f>(Q22*100)/Q29</f>
        <v>#DIV/0!</v>
      </c>
      <c r="R23" s="31"/>
      <c r="S23" s="26" t="s">
        <v>22</v>
      </c>
      <c r="T23" s="8"/>
      <c r="U23" s="27" t="e">
        <f>IF(Q23&lt;=20,"OK","chyba")</f>
        <v>#DIV/0!</v>
      </c>
      <c r="V23" s="8"/>
      <c r="W23" s="56"/>
    </row>
    <row r="24" ht="15.75" spans="1:23">
      <c r="A24" s="7"/>
      <c r="B24" s="8"/>
      <c r="C24" s="15" t="s">
        <v>23</v>
      </c>
      <c r="D24" s="28">
        <v>0</v>
      </c>
      <c r="E24" s="29"/>
      <c r="F24" s="8"/>
      <c r="G24" s="8"/>
      <c r="H24" s="8"/>
      <c r="I24" s="8"/>
      <c r="J24" s="56"/>
      <c r="N24" s="7"/>
      <c r="O24" s="8"/>
      <c r="P24" s="15" t="s">
        <v>23</v>
      </c>
      <c r="Q24" s="76">
        <f>D24+D60+D96</f>
        <v>0</v>
      </c>
      <c r="R24" s="29"/>
      <c r="S24" s="8"/>
      <c r="T24" s="8"/>
      <c r="U24" s="8"/>
      <c r="V24" s="8"/>
      <c r="W24" s="56"/>
    </row>
    <row r="25" ht="15.75" spans="1:23">
      <c r="A25" s="7"/>
      <c r="B25" s="8"/>
      <c r="C25" s="23" t="s">
        <v>24</v>
      </c>
      <c r="D25" s="30" t="e">
        <f>(D24*100)/D29</f>
        <v>#DIV/0!</v>
      </c>
      <c r="E25" s="31"/>
      <c r="F25" s="26" t="s">
        <v>22</v>
      </c>
      <c r="G25" s="8"/>
      <c r="H25" s="27" t="e">
        <f>IF(D25&lt;=20,"OK","chyba")</f>
        <v>#DIV/0!</v>
      </c>
      <c r="I25" s="8"/>
      <c r="J25" s="56"/>
      <c r="N25" s="7"/>
      <c r="O25" s="8"/>
      <c r="P25" s="23" t="s">
        <v>24</v>
      </c>
      <c r="Q25" s="30" t="e">
        <f>(Q24*100)/Q29</f>
        <v>#DIV/0!</v>
      </c>
      <c r="R25" s="31"/>
      <c r="S25" s="26" t="s">
        <v>22</v>
      </c>
      <c r="T25" s="8"/>
      <c r="U25" s="27" t="e">
        <f>IF(Q25&lt;=20,"OK","chyba")</f>
        <v>#DIV/0!</v>
      </c>
      <c r="V25" s="8"/>
      <c r="W25" s="56"/>
    </row>
    <row r="26" ht="15.75" spans="1:23">
      <c r="A26" s="7"/>
      <c r="B26" s="8"/>
      <c r="C26" s="15" t="s">
        <v>25</v>
      </c>
      <c r="D26" s="28">
        <v>0</v>
      </c>
      <c r="E26" s="29"/>
      <c r="F26" s="8"/>
      <c r="G26" s="8"/>
      <c r="H26" s="8"/>
      <c r="I26" s="8"/>
      <c r="J26" s="56"/>
      <c r="N26" s="7"/>
      <c r="O26" s="8"/>
      <c r="P26" s="15" t="s">
        <v>25</v>
      </c>
      <c r="Q26" s="82">
        <f>D26+D62+D98</f>
        <v>0</v>
      </c>
      <c r="R26" s="29"/>
      <c r="S26" s="8"/>
      <c r="T26" s="8"/>
      <c r="U26" s="8"/>
      <c r="V26" s="8"/>
      <c r="W26" s="56"/>
    </row>
    <row r="27" ht="15.75" spans="1:23">
      <c r="A27" s="7"/>
      <c r="B27" s="8"/>
      <c r="C27" s="23" t="s">
        <v>26</v>
      </c>
      <c r="D27" s="32" t="e">
        <f>(D26*100)/D34</f>
        <v>#DIV/0!</v>
      </c>
      <c r="E27" s="31"/>
      <c r="F27" s="33" t="s">
        <v>27</v>
      </c>
      <c r="G27" s="8"/>
      <c r="H27" s="27" t="e">
        <f>IF(D27&lt;=50,"OK","chyba")</f>
        <v>#DIV/0!</v>
      </c>
      <c r="I27" s="8"/>
      <c r="J27" s="56"/>
      <c r="N27" s="7"/>
      <c r="O27" s="8"/>
      <c r="P27" s="23" t="s">
        <v>26</v>
      </c>
      <c r="Q27" s="32" t="e">
        <f>(Q26*100)/Q34</f>
        <v>#DIV/0!</v>
      </c>
      <c r="R27" s="31"/>
      <c r="S27" s="33" t="s">
        <v>27</v>
      </c>
      <c r="T27" s="8"/>
      <c r="U27" s="27" t="e">
        <f>IF(Q27&lt;=50,"OK","chyba")</f>
        <v>#DIV/0!</v>
      </c>
      <c r="V27" s="8"/>
      <c r="W27" s="56"/>
    </row>
    <row r="28" ht="15.75" spans="1:23">
      <c r="A28" s="7"/>
      <c r="B28" s="8"/>
      <c r="C28" s="23"/>
      <c r="D28" s="31"/>
      <c r="E28" s="31"/>
      <c r="F28" s="34"/>
      <c r="G28" s="8"/>
      <c r="H28" s="18"/>
      <c r="I28" s="8"/>
      <c r="J28" s="56"/>
      <c r="N28" s="7"/>
      <c r="O28" s="8"/>
      <c r="P28" s="23"/>
      <c r="Q28" s="31"/>
      <c r="R28" s="31"/>
      <c r="S28" s="34"/>
      <c r="T28" s="8"/>
      <c r="U28" s="18"/>
      <c r="V28" s="8"/>
      <c r="W28" s="56"/>
    </row>
    <row r="29" spans="1:23">
      <c r="A29" s="7"/>
      <c r="B29" s="8"/>
      <c r="C29" s="20" t="s">
        <v>28</v>
      </c>
      <c r="D29" s="21">
        <f>SUM(D16,D20,D22,D24)</f>
        <v>0</v>
      </c>
      <c r="E29" s="19"/>
      <c r="F29" s="35"/>
      <c r="G29" s="8"/>
      <c r="H29" s="17"/>
      <c r="I29" s="8"/>
      <c r="J29" s="56"/>
      <c r="N29" s="7"/>
      <c r="O29" s="8"/>
      <c r="P29" s="20" t="s">
        <v>28</v>
      </c>
      <c r="Q29" s="21">
        <f>SUM(Q16,Q20,Q22,Q24)</f>
        <v>0</v>
      </c>
      <c r="R29" s="19"/>
      <c r="S29" s="35"/>
      <c r="T29" s="8"/>
      <c r="U29" s="17"/>
      <c r="V29" s="8"/>
      <c r="W29" s="56"/>
    </row>
    <row r="30" spans="1:23">
      <c r="A30" s="7"/>
      <c r="B30" s="8"/>
      <c r="C30" s="36"/>
      <c r="D30" s="19"/>
      <c r="E30" s="19"/>
      <c r="F30" s="35"/>
      <c r="G30" s="8"/>
      <c r="H30" s="17"/>
      <c r="I30" s="8"/>
      <c r="J30" s="56"/>
      <c r="N30" s="7"/>
      <c r="O30" s="8"/>
      <c r="P30" s="36"/>
      <c r="Q30" s="19"/>
      <c r="R30" s="19"/>
      <c r="S30" s="35"/>
      <c r="T30" s="8"/>
      <c r="U30" s="17"/>
      <c r="V30" s="8"/>
      <c r="W30" s="56"/>
    </row>
    <row r="31" ht="15.75" spans="1:23">
      <c r="A31" s="7"/>
      <c r="B31" s="8"/>
      <c r="C31" s="10" t="s">
        <v>29</v>
      </c>
      <c r="D31" s="19"/>
      <c r="E31" s="19"/>
      <c r="F31" s="35"/>
      <c r="G31" s="8"/>
      <c r="H31" s="17"/>
      <c r="I31" s="8"/>
      <c r="J31" s="56"/>
      <c r="N31" s="7"/>
      <c r="O31" s="8"/>
      <c r="P31" s="10" t="s">
        <v>29</v>
      </c>
      <c r="Q31" s="19"/>
      <c r="R31" s="19"/>
      <c r="S31" s="35"/>
      <c r="T31" s="8"/>
      <c r="U31" s="17"/>
      <c r="V31" s="8"/>
      <c r="W31" s="56"/>
    </row>
    <row r="32" ht="15.75" spans="1:23">
      <c r="A32" s="7"/>
      <c r="B32" s="8"/>
      <c r="C32" s="15" t="s">
        <v>30</v>
      </c>
      <c r="D32" s="21">
        <f>ROUNDDOWN(D29*0.15,0)</f>
        <v>0</v>
      </c>
      <c r="E32" s="19"/>
      <c r="F32" s="35"/>
      <c r="G32" s="35"/>
      <c r="H32" s="35"/>
      <c r="I32" s="35"/>
      <c r="J32" s="56"/>
      <c r="N32" s="7"/>
      <c r="O32" s="8"/>
      <c r="P32" s="15" t="s">
        <v>30</v>
      </c>
      <c r="Q32" s="76">
        <f>ROUNDDOWN(Q29*0.15,0)</f>
        <v>0</v>
      </c>
      <c r="R32" s="19"/>
      <c r="S32" s="35"/>
      <c r="T32" s="35"/>
      <c r="U32" s="35"/>
      <c r="V32" s="35"/>
      <c r="W32" s="56"/>
    </row>
    <row r="33" ht="15.75" spans="1:23">
      <c r="A33" s="7"/>
      <c r="B33" s="8"/>
      <c r="C33" s="23"/>
      <c r="D33" s="37"/>
      <c r="E33" s="8"/>
      <c r="F33" s="35"/>
      <c r="G33" s="35"/>
      <c r="H33" s="35"/>
      <c r="I33" s="35"/>
      <c r="J33" s="56"/>
      <c r="N33" s="7"/>
      <c r="O33" s="8"/>
      <c r="P33" s="23"/>
      <c r="Q33" s="37"/>
      <c r="R33" s="8"/>
      <c r="S33" s="35"/>
      <c r="T33" s="35"/>
      <c r="U33" s="35"/>
      <c r="V33" s="35"/>
      <c r="W33" s="56"/>
    </row>
    <row r="34" ht="15.75" spans="1:23">
      <c r="A34" s="7"/>
      <c r="B34" s="8"/>
      <c r="C34" s="38" t="s">
        <v>31</v>
      </c>
      <c r="D34" s="39">
        <f>D29+D32+D26</f>
        <v>0</v>
      </c>
      <c r="E34" s="40" t="s">
        <v>38</v>
      </c>
      <c r="F34" s="26">
        <f>1000000*K16</f>
        <v>0</v>
      </c>
      <c r="G34" s="8"/>
      <c r="H34" s="41" t="str">
        <f>IF(AND(F34&lt;=D34,D34&lt;=F35),"OK","chyba")</f>
        <v>OK</v>
      </c>
      <c r="I34" s="8"/>
      <c r="J34" s="56"/>
      <c r="N34" s="7"/>
      <c r="O34" s="8"/>
      <c r="P34" s="73" t="s">
        <v>31</v>
      </c>
      <c r="Q34" s="21">
        <f>Q29+Q32+Q26</f>
        <v>0</v>
      </c>
      <c r="R34" s="40"/>
      <c r="S34" s="26" t="s">
        <v>32</v>
      </c>
      <c r="T34" s="8"/>
      <c r="U34" s="27" t="str">
        <f>IF(AND(1000000&lt;=Q34,Q34&lt;=5000000),"OK","chyba")</f>
        <v>chyba</v>
      </c>
      <c r="V34" s="8"/>
      <c r="W34" s="56"/>
    </row>
    <row r="35" ht="15.75" spans="1:23">
      <c r="A35" s="7"/>
      <c r="B35" s="8"/>
      <c r="C35" s="38"/>
      <c r="D35" s="39"/>
      <c r="E35" s="40" t="s">
        <v>39</v>
      </c>
      <c r="F35" s="26">
        <f>5000000*K16</f>
        <v>0</v>
      </c>
      <c r="G35" s="8"/>
      <c r="H35" s="42"/>
      <c r="I35" s="8"/>
      <c r="J35" s="56"/>
      <c r="N35" s="7"/>
      <c r="O35" s="8"/>
      <c r="P35" s="8"/>
      <c r="Q35" s="8"/>
      <c r="R35" s="8"/>
      <c r="S35" s="8"/>
      <c r="T35" s="8"/>
      <c r="U35" s="8"/>
      <c r="V35" s="8"/>
      <c r="W35" s="56"/>
    </row>
    <row r="36" spans="1:23">
      <c r="A36" s="7"/>
      <c r="B36" s="8"/>
      <c r="C36" s="8"/>
      <c r="D36" s="8"/>
      <c r="E36" s="8"/>
      <c r="F36" s="8"/>
      <c r="G36" s="8"/>
      <c r="H36" s="8"/>
      <c r="I36" s="8"/>
      <c r="J36" s="56"/>
      <c r="N36" s="7"/>
      <c r="O36" s="8"/>
      <c r="P36" s="8"/>
      <c r="Q36" s="8"/>
      <c r="R36" s="8"/>
      <c r="S36" s="8"/>
      <c r="T36" s="8"/>
      <c r="U36" s="8"/>
      <c r="V36" s="8"/>
      <c r="W36" s="56"/>
    </row>
    <row r="37" ht="15.75" spans="1:23">
      <c r="A37" s="43"/>
      <c r="B37" s="44"/>
      <c r="C37" s="44"/>
      <c r="D37" s="44"/>
      <c r="E37" s="44"/>
      <c r="F37" s="44"/>
      <c r="G37" s="44"/>
      <c r="H37" s="44"/>
      <c r="I37" s="44"/>
      <c r="J37" s="74"/>
      <c r="N37" s="43"/>
      <c r="O37" s="44"/>
      <c r="P37" s="44"/>
      <c r="Q37" s="44"/>
      <c r="R37" s="44"/>
      <c r="S37" s="44"/>
      <c r="T37" s="44"/>
      <c r="U37" s="44"/>
      <c r="V37" s="44"/>
      <c r="W37" s="74"/>
    </row>
    <row r="38" ht="26.25" spans="1:10">
      <c r="A38" s="45" t="s">
        <v>40</v>
      </c>
      <c r="B38" s="46"/>
      <c r="C38" s="46"/>
      <c r="D38" s="46"/>
      <c r="E38" s="46"/>
      <c r="F38" s="46"/>
      <c r="G38" s="46"/>
      <c r="H38" s="46"/>
      <c r="I38" s="46"/>
      <c r="J38" s="75"/>
    </row>
    <row r="39" ht="18.75" spans="1:10">
      <c r="A39" s="5" t="s">
        <v>0</v>
      </c>
      <c r="B39" s="6"/>
      <c r="C39" s="6"/>
      <c r="D39" s="6"/>
      <c r="E39" s="6"/>
      <c r="F39" s="6"/>
      <c r="G39" s="6"/>
      <c r="H39" s="6"/>
      <c r="I39" s="6"/>
      <c r="J39" s="52"/>
    </row>
    <row r="40" spans="1:10">
      <c r="A40" s="7"/>
      <c r="B40" s="8"/>
      <c r="C40" s="9" t="s">
        <v>1</v>
      </c>
      <c r="D40" s="9"/>
      <c r="E40" s="9"/>
      <c r="F40" s="9"/>
      <c r="G40" s="9"/>
      <c r="H40" s="9"/>
      <c r="I40" s="8"/>
      <c r="J40" s="56"/>
    </row>
    <row r="41" spans="1:10">
      <c r="A41" s="7"/>
      <c r="B41" s="8"/>
      <c r="C41" s="9" t="s">
        <v>2</v>
      </c>
      <c r="D41" s="9"/>
      <c r="E41" s="9"/>
      <c r="F41" s="9"/>
      <c r="G41" s="9"/>
      <c r="H41" s="9"/>
      <c r="I41" s="9"/>
      <c r="J41" s="56"/>
    </row>
    <row r="42" spans="1:10">
      <c r="A42" s="7"/>
      <c r="B42" s="8"/>
      <c r="C42" s="8"/>
      <c r="D42" s="8"/>
      <c r="E42" s="8"/>
      <c r="F42" s="8"/>
      <c r="G42" s="8"/>
      <c r="H42" s="8"/>
      <c r="I42" s="8"/>
      <c r="J42" s="56"/>
    </row>
    <row r="43" spans="1:10">
      <c r="A43" s="7"/>
      <c r="B43" s="8"/>
      <c r="C43" s="10" t="s">
        <v>3</v>
      </c>
      <c r="D43" s="8"/>
      <c r="E43" s="8"/>
      <c r="F43" s="8"/>
      <c r="G43" s="8"/>
      <c r="H43" s="8"/>
      <c r="I43" s="8"/>
      <c r="J43" s="56"/>
    </row>
    <row r="44" spans="1:10">
      <c r="A44" s="7"/>
      <c r="B44" s="8"/>
      <c r="C44" s="11" t="s">
        <v>4</v>
      </c>
      <c r="D44" s="12"/>
      <c r="E44" s="12"/>
      <c r="F44" s="12"/>
      <c r="G44" s="12"/>
      <c r="H44" s="12"/>
      <c r="I44" s="8"/>
      <c r="J44" s="56"/>
    </row>
    <row r="45" spans="1:10">
      <c r="A45" s="7"/>
      <c r="B45" s="8"/>
      <c r="C45" s="10" t="s">
        <v>5</v>
      </c>
      <c r="D45" s="8"/>
      <c r="E45" s="8"/>
      <c r="F45" s="8"/>
      <c r="G45" s="8"/>
      <c r="H45" s="8"/>
      <c r="I45" s="8"/>
      <c r="J45" s="56"/>
    </row>
    <row r="46" spans="1:10">
      <c r="A46" s="7"/>
      <c r="B46" s="8"/>
      <c r="C46" s="8"/>
      <c r="D46" s="8"/>
      <c r="E46" s="8"/>
      <c r="F46" s="8"/>
      <c r="G46" s="8"/>
      <c r="H46" s="8"/>
      <c r="I46" s="8"/>
      <c r="J46" s="56"/>
    </row>
    <row r="47" spans="1:10">
      <c r="A47" s="7"/>
      <c r="B47" s="13"/>
      <c r="C47" s="14" t="s">
        <v>6</v>
      </c>
      <c r="D47" s="14" t="s">
        <v>7</v>
      </c>
      <c r="E47" s="14"/>
      <c r="F47" s="14" t="s">
        <v>8</v>
      </c>
      <c r="G47" s="14"/>
      <c r="H47" s="14" t="s">
        <v>9</v>
      </c>
      <c r="I47" s="14"/>
      <c r="J47" s="56"/>
    </row>
    <row r="48" ht="15.75" spans="1:10">
      <c r="A48" s="7"/>
      <c r="B48" s="8"/>
      <c r="C48" s="10" t="s">
        <v>10</v>
      </c>
      <c r="D48" s="8"/>
      <c r="E48" s="8"/>
      <c r="F48" s="8"/>
      <c r="G48" s="8"/>
      <c r="H48" s="8"/>
      <c r="I48" s="8"/>
      <c r="J48" s="56"/>
    </row>
    <row r="49" ht="15.75" spans="1:10">
      <c r="A49" s="7"/>
      <c r="B49" s="8"/>
      <c r="C49" s="15" t="s">
        <v>11</v>
      </c>
      <c r="D49" s="16">
        <v>0</v>
      </c>
      <c r="E49" s="17"/>
      <c r="F49" s="8"/>
      <c r="G49" s="8"/>
      <c r="H49" s="18"/>
      <c r="I49" s="57"/>
      <c r="J49" s="56"/>
    </row>
    <row r="50" ht="15.75" spans="1:13">
      <c r="A50" s="7"/>
      <c r="B50" s="8"/>
      <c r="C50" s="15" t="s">
        <v>12</v>
      </c>
      <c r="D50" s="16">
        <v>0</v>
      </c>
      <c r="E50" s="17"/>
      <c r="F50" s="8"/>
      <c r="G50" s="8"/>
      <c r="H50" s="18"/>
      <c r="I50" s="57"/>
      <c r="J50" s="56"/>
      <c r="K50" s="58" t="s">
        <v>40</v>
      </c>
      <c r="L50" s="59"/>
      <c r="M50" s="60"/>
    </row>
    <row r="51" ht="15.75" spans="1:13">
      <c r="A51" s="7"/>
      <c r="B51" s="8"/>
      <c r="C51" s="8" t="s">
        <v>13</v>
      </c>
      <c r="D51" s="19">
        <f>D49*0.338</f>
        <v>0</v>
      </c>
      <c r="E51" s="19"/>
      <c r="F51" s="8"/>
      <c r="G51" s="8"/>
      <c r="H51" s="8"/>
      <c r="I51" s="8"/>
      <c r="J51" s="56"/>
      <c r="K51" s="61"/>
      <c r="L51" s="62"/>
      <c r="M51" s="63"/>
    </row>
    <row r="52" ht="15.75" spans="1:13">
      <c r="A52" s="7"/>
      <c r="B52" s="8"/>
      <c r="C52" s="20" t="s">
        <v>14</v>
      </c>
      <c r="D52" s="21">
        <f>SUM(D49:D51)</f>
        <v>0</v>
      </c>
      <c r="E52" s="22"/>
      <c r="F52" s="8"/>
      <c r="G52" s="8"/>
      <c r="H52" s="8"/>
      <c r="I52" s="8"/>
      <c r="J52" s="56"/>
      <c r="K52" s="64">
        <v>0</v>
      </c>
      <c r="L52" s="65"/>
      <c r="M52" s="66"/>
    </row>
    <row r="53" ht="15.75" spans="1:13">
      <c r="A53" s="7"/>
      <c r="B53" s="8"/>
      <c r="C53" s="23" t="s">
        <v>15</v>
      </c>
      <c r="D53" s="24" t="e">
        <f>(D52*100)/D65</f>
        <v>#DIV/0!</v>
      </c>
      <c r="E53" s="25"/>
      <c r="F53" s="26" t="s">
        <v>16</v>
      </c>
      <c r="G53" s="8"/>
      <c r="H53" s="27" t="e">
        <f>IF(D53&lt;=70,"OK","chyba")</f>
        <v>#DIV/0!</v>
      </c>
      <c r="I53" s="8"/>
      <c r="J53" s="56"/>
      <c r="K53" s="67"/>
      <c r="L53" s="68"/>
      <c r="M53" s="69"/>
    </row>
    <row r="54" ht="15.75" spans="1:13">
      <c r="A54" s="7"/>
      <c r="B54" s="8"/>
      <c r="C54" s="8"/>
      <c r="D54" s="8"/>
      <c r="E54" s="8"/>
      <c r="F54" s="8"/>
      <c r="G54" s="8"/>
      <c r="H54" s="8"/>
      <c r="I54" s="8"/>
      <c r="J54" s="56"/>
      <c r="K54" s="70"/>
      <c r="L54" s="71"/>
      <c r="M54" s="72"/>
    </row>
    <row r="55" ht="15.75" spans="1:10">
      <c r="A55" s="7"/>
      <c r="B55" s="8"/>
      <c r="C55" s="8"/>
      <c r="D55" s="8"/>
      <c r="E55" s="8"/>
      <c r="F55" s="8"/>
      <c r="G55" s="8"/>
      <c r="H55" s="8"/>
      <c r="I55" s="8"/>
      <c r="J55" s="56"/>
    </row>
    <row r="56" ht="15.75" spans="1:10">
      <c r="A56" s="7"/>
      <c r="B56" s="8"/>
      <c r="C56" s="15" t="s">
        <v>17</v>
      </c>
      <c r="D56" s="28">
        <v>0</v>
      </c>
      <c r="E56" s="29"/>
      <c r="F56" s="8"/>
      <c r="G56" s="8"/>
      <c r="H56" s="8"/>
      <c r="I56" s="8"/>
      <c r="J56" s="56"/>
    </row>
    <row r="57" ht="15.75" spans="1:10">
      <c r="A57" s="7"/>
      <c r="B57" s="8"/>
      <c r="C57" s="23" t="s">
        <v>18</v>
      </c>
      <c r="D57" s="30" t="e">
        <f>(D56*100)/D65</f>
        <v>#DIV/0!</v>
      </c>
      <c r="E57" s="31"/>
      <c r="F57" s="26" t="s">
        <v>19</v>
      </c>
      <c r="G57" s="8"/>
      <c r="H57" s="27" t="e">
        <f>IF(D57&gt;=5,"OK","chyba")</f>
        <v>#DIV/0!</v>
      </c>
      <c r="I57" s="8"/>
      <c r="J57" s="56"/>
    </row>
    <row r="58" ht="15.75" spans="1:10">
      <c r="A58" s="7"/>
      <c r="B58" s="8"/>
      <c r="C58" s="15" t="s">
        <v>20</v>
      </c>
      <c r="D58" s="28">
        <v>0</v>
      </c>
      <c r="E58" s="29"/>
      <c r="F58" s="8"/>
      <c r="G58" s="8"/>
      <c r="H58" s="8"/>
      <c r="I58" s="8"/>
      <c r="J58" s="56"/>
    </row>
    <row r="59" ht="15.75" spans="1:10">
      <c r="A59" s="7"/>
      <c r="B59" s="8"/>
      <c r="C59" s="23" t="s">
        <v>21</v>
      </c>
      <c r="D59" s="30" t="e">
        <f>(D58*100)/D65</f>
        <v>#DIV/0!</v>
      </c>
      <c r="E59" s="31"/>
      <c r="F59" s="26" t="s">
        <v>22</v>
      </c>
      <c r="G59" s="8"/>
      <c r="H59" s="27" t="e">
        <f>IF(D59&lt;=20,"OK","chyba")</f>
        <v>#DIV/0!</v>
      </c>
      <c r="I59" s="8"/>
      <c r="J59" s="56"/>
    </row>
    <row r="60" ht="15.75" spans="1:10">
      <c r="A60" s="7"/>
      <c r="B60" s="8"/>
      <c r="C60" s="15" t="s">
        <v>23</v>
      </c>
      <c r="D60" s="28">
        <v>0</v>
      </c>
      <c r="E60" s="29"/>
      <c r="F60" s="8"/>
      <c r="G60" s="8"/>
      <c r="H60" s="8"/>
      <c r="I60" s="8"/>
      <c r="J60" s="56"/>
    </row>
    <row r="61" ht="15.75" spans="1:10">
      <c r="A61" s="7"/>
      <c r="B61" s="8"/>
      <c r="C61" s="23" t="s">
        <v>24</v>
      </c>
      <c r="D61" s="30" t="e">
        <f>(D60*100)/D65</f>
        <v>#DIV/0!</v>
      </c>
      <c r="E61" s="31"/>
      <c r="F61" s="26" t="s">
        <v>22</v>
      </c>
      <c r="G61" s="8"/>
      <c r="H61" s="27" t="e">
        <f>IF(D61&lt;=20,"OK","chyba")</f>
        <v>#DIV/0!</v>
      </c>
      <c r="I61" s="8"/>
      <c r="J61" s="56"/>
    </row>
    <row r="62" ht="15.75" spans="1:10">
      <c r="A62" s="7"/>
      <c r="B62" s="8"/>
      <c r="C62" s="15" t="s">
        <v>25</v>
      </c>
      <c r="D62" s="28">
        <v>0</v>
      </c>
      <c r="E62" s="29"/>
      <c r="F62" s="8"/>
      <c r="G62" s="8"/>
      <c r="H62" s="8"/>
      <c r="I62" s="8"/>
      <c r="J62" s="56"/>
    </row>
    <row r="63" ht="15.75" spans="1:10">
      <c r="A63" s="7"/>
      <c r="B63" s="8"/>
      <c r="C63" s="23" t="s">
        <v>26</v>
      </c>
      <c r="D63" s="32" t="e">
        <f>(D62*100)/D71</f>
        <v>#DIV/0!</v>
      </c>
      <c r="E63" s="31"/>
      <c r="F63" s="33" t="s">
        <v>27</v>
      </c>
      <c r="G63" s="8"/>
      <c r="H63" s="27" t="e">
        <f>IF(D63&lt;=50,"OK","chyba")</f>
        <v>#DIV/0!</v>
      </c>
      <c r="I63" s="8"/>
      <c r="J63" s="56"/>
    </row>
    <row r="64" ht="15.75" spans="1:10">
      <c r="A64" s="7"/>
      <c r="B64" s="8"/>
      <c r="C64" s="23"/>
      <c r="D64" s="31"/>
      <c r="E64" s="31"/>
      <c r="F64" s="34"/>
      <c r="G64" s="8"/>
      <c r="H64" s="18"/>
      <c r="I64" s="8"/>
      <c r="J64" s="56"/>
    </row>
    <row r="65" spans="1:10">
      <c r="A65" s="7"/>
      <c r="B65" s="8"/>
      <c r="C65" s="20" t="s">
        <v>28</v>
      </c>
      <c r="D65" s="21">
        <f>SUM(D52,D56,D58,D60)</f>
        <v>0</v>
      </c>
      <c r="E65" s="19"/>
      <c r="F65" s="35"/>
      <c r="G65" s="8"/>
      <c r="H65" s="17"/>
      <c r="I65" s="8"/>
      <c r="J65" s="56"/>
    </row>
    <row r="66" spans="1:10">
      <c r="A66" s="7"/>
      <c r="B66" s="8"/>
      <c r="C66" s="36"/>
      <c r="D66" s="19"/>
      <c r="E66" s="19"/>
      <c r="F66" s="35"/>
      <c r="G66" s="8"/>
      <c r="H66" s="17"/>
      <c r="I66" s="8"/>
      <c r="J66" s="56"/>
    </row>
    <row r="67" ht="15.75" spans="1:10">
      <c r="A67" s="7"/>
      <c r="B67" s="8"/>
      <c r="C67" s="10" t="s">
        <v>29</v>
      </c>
      <c r="D67" s="19"/>
      <c r="E67" s="19"/>
      <c r="F67" s="35"/>
      <c r="G67" s="8"/>
      <c r="H67" s="17"/>
      <c r="I67" s="8"/>
      <c r="J67" s="56"/>
    </row>
    <row r="68" ht="15.75" spans="1:10">
      <c r="A68" s="7"/>
      <c r="B68" s="8"/>
      <c r="C68" s="15" t="s">
        <v>30</v>
      </c>
      <c r="D68" s="21">
        <f>ROUNDDOWN(D65*0.15,0)</f>
        <v>0</v>
      </c>
      <c r="E68" s="19"/>
      <c r="F68" s="35"/>
      <c r="G68" s="35"/>
      <c r="H68" s="35"/>
      <c r="I68" s="35"/>
      <c r="J68" s="56"/>
    </row>
    <row r="69" ht="15.75" spans="1:10">
      <c r="A69" s="7"/>
      <c r="B69" s="8"/>
      <c r="C69" s="23"/>
      <c r="D69" s="37"/>
      <c r="E69" s="8"/>
      <c r="F69" s="35"/>
      <c r="G69" s="35"/>
      <c r="H69" s="35"/>
      <c r="I69" s="35"/>
      <c r="J69" s="56"/>
    </row>
    <row r="70" ht="15.75" spans="1:10">
      <c r="A70" s="7"/>
      <c r="B70" s="8"/>
      <c r="C70" s="38" t="s">
        <v>31</v>
      </c>
      <c r="D70" s="39">
        <f>D65+D68+D62</f>
        <v>0</v>
      </c>
      <c r="E70" s="40" t="s">
        <v>38</v>
      </c>
      <c r="F70" s="26">
        <f>1000000*K52</f>
        <v>0</v>
      </c>
      <c r="G70" s="8"/>
      <c r="H70" s="41" t="str">
        <f>IF(AND(F70&lt;=D70,D70&lt;=F71),"OK","chyba")</f>
        <v>OK</v>
      </c>
      <c r="I70" s="8"/>
      <c r="J70" s="56"/>
    </row>
    <row r="71" ht="15.75" spans="1:10">
      <c r="A71" s="7"/>
      <c r="B71" s="8"/>
      <c r="C71" s="38"/>
      <c r="D71" s="39"/>
      <c r="E71" s="40" t="s">
        <v>39</v>
      </c>
      <c r="F71" s="26">
        <f>5000000*K52</f>
        <v>0</v>
      </c>
      <c r="G71" s="8"/>
      <c r="H71" s="42"/>
      <c r="I71" s="8"/>
      <c r="J71" s="56"/>
    </row>
    <row r="72" spans="1:10">
      <c r="A72" s="7"/>
      <c r="B72" s="8"/>
      <c r="C72" s="8"/>
      <c r="D72" s="8"/>
      <c r="E72" s="8"/>
      <c r="F72" s="8"/>
      <c r="G72" s="8"/>
      <c r="H72" s="8"/>
      <c r="I72" s="8"/>
      <c r="J72" s="56"/>
    </row>
    <row r="73" ht="15.75" spans="1:10">
      <c r="A73" s="43"/>
      <c r="B73" s="44"/>
      <c r="C73" s="44"/>
      <c r="D73" s="44"/>
      <c r="E73" s="44"/>
      <c r="F73" s="44"/>
      <c r="G73" s="44"/>
      <c r="H73" s="44"/>
      <c r="I73" s="44"/>
      <c r="J73" s="74"/>
    </row>
    <row r="74" ht="26.25" spans="1:10">
      <c r="A74" s="45" t="s">
        <v>41</v>
      </c>
      <c r="B74" s="46"/>
      <c r="C74" s="46"/>
      <c r="D74" s="46"/>
      <c r="E74" s="46"/>
      <c r="F74" s="46"/>
      <c r="G74" s="46"/>
      <c r="H74" s="46"/>
      <c r="I74" s="46"/>
      <c r="J74" s="75"/>
    </row>
    <row r="75" ht="18.75" spans="1:10">
      <c r="A75" s="5" t="s">
        <v>0</v>
      </c>
      <c r="B75" s="6"/>
      <c r="C75" s="6"/>
      <c r="D75" s="6"/>
      <c r="E75" s="6"/>
      <c r="F75" s="6"/>
      <c r="G75" s="6"/>
      <c r="H75" s="6"/>
      <c r="I75" s="6"/>
      <c r="J75" s="52"/>
    </row>
    <row r="76" spans="1:10">
      <c r="A76" s="7"/>
      <c r="B76" s="8"/>
      <c r="C76" s="9" t="s">
        <v>1</v>
      </c>
      <c r="D76" s="9"/>
      <c r="E76" s="9"/>
      <c r="F76" s="9"/>
      <c r="G76" s="9"/>
      <c r="H76" s="9"/>
      <c r="I76" s="8"/>
      <c r="J76" s="56"/>
    </row>
    <row r="77" spans="1:10">
      <c r="A77" s="7"/>
      <c r="B77" s="8"/>
      <c r="C77" s="9" t="s">
        <v>2</v>
      </c>
      <c r="D77" s="9"/>
      <c r="E77" s="9"/>
      <c r="F77" s="9"/>
      <c r="G77" s="9"/>
      <c r="H77" s="9"/>
      <c r="I77" s="9"/>
      <c r="J77" s="56"/>
    </row>
    <row r="78" spans="1:10">
      <c r="A78" s="7"/>
      <c r="B78" s="8"/>
      <c r="C78" s="8"/>
      <c r="D78" s="8"/>
      <c r="E78" s="8"/>
      <c r="F78" s="8"/>
      <c r="G78" s="8"/>
      <c r="H78" s="8"/>
      <c r="I78" s="8"/>
      <c r="J78" s="56"/>
    </row>
    <row r="79" spans="1:10">
      <c r="A79" s="7"/>
      <c r="B79" s="8"/>
      <c r="C79" s="10" t="s">
        <v>3</v>
      </c>
      <c r="D79" s="8"/>
      <c r="E79" s="8"/>
      <c r="F79" s="8"/>
      <c r="G79" s="8"/>
      <c r="H79" s="8"/>
      <c r="I79" s="8"/>
      <c r="J79" s="56"/>
    </row>
    <row r="80" spans="1:10">
      <c r="A80" s="7"/>
      <c r="B80" s="8"/>
      <c r="C80" s="11" t="s">
        <v>4</v>
      </c>
      <c r="D80" s="12"/>
      <c r="E80" s="12"/>
      <c r="F80" s="12"/>
      <c r="G80" s="12"/>
      <c r="H80" s="12"/>
      <c r="I80" s="8"/>
      <c r="J80" s="56"/>
    </row>
    <row r="81" spans="1:10">
      <c r="A81" s="7"/>
      <c r="B81" s="8"/>
      <c r="C81" s="10" t="s">
        <v>5</v>
      </c>
      <c r="D81" s="8"/>
      <c r="E81" s="8"/>
      <c r="F81" s="8"/>
      <c r="G81" s="8"/>
      <c r="H81" s="8"/>
      <c r="I81" s="8"/>
      <c r="J81" s="56"/>
    </row>
    <row r="82" spans="1:10">
      <c r="A82" s="7"/>
      <c r="B82" s="8"/>
      <c r="C82" s="8"/>
      <c r="D82" s="8"/>
      <c r="E82" s="8"/>
      <c r="F82" s="8"/>
      <c r="G82" s="8"/>
      <c r="H82" s="8"/>
      <c r="I82" s="8"/>
      <c r="J82" s="56"/>
    </row>
    <row r="83" spans="1:10">
      <c r="A83" s="7"/>
      <c r="B83" s="13"/>
      <c r="C83" s="14" t="s">
        <v>6</v>
      </c>
      <c r="D83" s="14" t="s">
        <v>7</v>
      </c>
      <c r="E83" s="14"/>
      <c r="F83" s="14" t="s">
        <v>8</v>
      </c>
      <c r="G83" s="14"/>
      <c r="H83" s="14" t="s">
        <v>9</v>
      </c>
      <c r="I83" s="14"/>
      <c r="J83" s="56"/>
    </row>
    <row r="84" ht="15.75" spans="1:10">
      <c r="A84" s="7"/>
      <c r="B84" s="8"/>
      <c r="C84" s="10" t="s">
        <v>10</v>
      </c>
      <c r="D84" s="8"/>
      <c r="E84" s="8"/>
      <c r="F84" s="8"/>
      <c r="G84" s="8"/>
      <c r="H84" s="8"/>
      <c r="I84" s="8"/>
      <c r="J84" s="56"/>
    </row>
    <row r="85" ht="15.75" spans="1:10">
      <c r="A85" s="7"/>
      <c r="B85" s="8"/>
      <c r="C85" s="15" t="s">
        <v>11</v>
      </c>
      <c r="D85" s="16">
        <v>0</v>
      </c>
      <c r="E85" s="17"/>
      <c r="F85" s="8"/>
      <c r="G85" s="8"/>
      <c r="H85" s="18"/>
      <c r="I85" s="57"/>
      <c r="J85" s="56"/>
    </row>
    <row r="86" ht="15.75" spans="1:13">
      <c r="A86" s="7"/>
      <c r="B86" s="8"/>
      <c r="C86" s="15" t="s">
        <v>12</v>
      </c>
      <c r="D86" s="16">
        <v>0</v>
      </c>
      <c r="E86" s="17"/>
      <c r="F86" s="8"/>
      <c r="G86" s="8"/>
      <c r="H86" s="18"/>
      <c r="I86" s="57"/>
      <c r="J86" s="56"/>
      <c r="K86" s="58" t="s">
        <v>41</v>
      </c>
      <c r="L86" s="59"/>
      <c r="M86" s="60"/>
    </row>
    <row r="87" ht="15.75" spans="1:13">
      <c r="A87" s="7"/>
      <c r="B87" s="8"/>
      <c r="C87" s="8" t="s">
        <v>13</v>
      </c>
      <c r="D87" s="19">
        <f>D85*0.338</f>
        <v>0</v>
      </c>
      <c r="E87" s="19"/>
      <c r="F87" s="8"/>
      <c r="G87" s="8"/>
      <c r="H87" s="8"/>
      <c r="I87" s="8"/>
      <c r="J87" s="56"/>
      <c r="K87" s="61"/>
      <c r="L87" s="62"/>
      <c r="M87" s="63"/>
    </row>
    <row r="88" ht="15.75" customHeight="1" spans="1:13">
      <c r="A88" s="7"/>
      <c r="B88" s="8"/>
      <c r="C88" s="20" t="s">
        <v>14</v>
      </c>
      <c r="D88" s="21">
        <f>SUM(D85:D87)</f>
        <v>0</v>
      </c>
      <c r="E88" s="22"/>
      <c r="F88" s="8"/>
      <c r="G88" s="8"/>
      <c r="H88" s="8"/>
      <c r="I88" s="8"/>
      <c r="J88" s="56"/>
      <c r="K88" s="64">
        <v>0</v>
      </c>
      <c r="L88" s="65"/>
      <c r="M88" s="66"/>
    </row>
    <row r="89" ht="15.75" customHeight="1" spans="1:13">
      <c r="A89" s="7"/>
      <c r="B89" s="8"/>
      <c r="C89" s="23" t="s">
        <v>15</v>
      </c>
      <c r="D89" s="24" t="e">
        <f>(D88*100)/D101</f>
        <v>#DIV/0!</v>
      </c>
      <c r="E89" s="25"/>
      <c r="F89" s="26" t="s">
        <v>16</v>
      </c>
      <c r="G89" s="8"/>
      <c r="H89" s="27" t="e">
        <f>IF(D89&lt;=70,"OK","chyba")</f>
        <v>#DIV/0!</v>
      </c>
      <c r="I89" s="8"/>
      <c r="J89" s="56"/>
      <c r="K89" s="67"/>
      <c r="L89" s="68"/>
      <c r="M89" s="69"/>
    </row>
    <row r="90" ht="15.75" customHeight="1" spans="1:13">
      <c r="A90" s="7"/>
      <c r="B90" s="8"/>
      <c r="C90" s="8"/>
      <c r="D90" s="8"/>
      <c r="E90" s="8"/>
      <c r="F90" s="8"/>
      <c r="G90" s="8"/>
      <c r="H90" s="8"/>
      <c r="I90" s="8"/>
      <c r="J90" s="56"/>
      <c r="K90" s="70"/>
      <c r="L90" s="71"/>
      <c r="M90" s="72"/>
    </row>
    <row r="91" ht="15.75" spans="1:10">
      <c r="A91" s="7"/>
      <c r="B91" s="8"/>
      <c r="C91" s="8"/>
      <c r="D91" s="8"/>
      <c r="E91" s="8"/>
      <c r="F91" s="8"/>
      <c r="G91" s="8"/>
      <c r="H91" s="8"/>
      <c r="I91" s="8"/>
      <c r="J91" s="56"/>
    </row>
    <row r="92" ht="15.75" spans="1:10">
      <c r="A92" s="7"/>
      <c r="B92" s="8"/>
      <c r="C92" s="15" t="s">
        <v>17</v>
      </c>
      <c r="D92" s="28">
        <v>0</v>
      </c>
      <c r="E92" s="29"/>
      <c r="F92" s="8"/>
      <c r="G92" s="8"/>
      <c r="H92" s="8"/>
      <c r="I92" s="8"/>
      <c r="J92" s="56"/>
    </row>
    <row r="93" ht="15.75" spans="1:10">
      <c r="A93" s="7"/>
      <c r="B93" s="8"/>
      <c r="C93" s="23" t="s">
        <v>18</v>
      </c>
      <c r="D93" s="30" t="e">
        <f>(D92*100)/D101</f>
        <v>#DIV/0!</v>
      </c>
      <c r="E93" s="31"/>
      <c r="F93" s="26" t="s">
        <v>19</v>
      </c>
      <c r="G93" s="8"/>
      <c r="H93" s="27" t="e">
        <f>IF(D93&gt;=5,"OK","chyba")</f>
        <v>#DIV/0!</v>
      </c>
      <c r="I93" s="8"/>
      <c r="J93" s="56"/>
    </row>
    <row r="94" ht="15.75" spans="1:10">
      <c r="A94" s="7"/>
      <c r="B94" s="8"/>
      <c r="C94" s="15" t="s">
        <v>20</v>
      </c>
      <c r="D94" s="28">
        <v>0</v>
      </c>
      <c r="E94" s="29"/>
      <c r="F94" s="8"/>
      <c r="G94" s="8"/>
      <c r="H94" s="8"/>
      <c r="I94" s="8"/>
      <c r="J94" s="56"/>
    </row>
    <row r="95" ht="15.75" spans="1:10">
      <c r="A95" s="7"/>
      <c r="B95" s="8"/>
      <c r="C95" s="23" t="s">
        <v>21</v>
      </c>
      <c r="D95" s="30" t="e">
        <f>(D94*100)/D101</f>
        <v>#DIV/0!</v>
      </c>
      <c r="E95" s="31"/>
      <c r="F95" s="26" t="s">
        <v>22</v>
      </c>
      <c r="G95" s="8"/>
      <c r="H95" s="27" t="e">
        <f>IF(D95&lt;=20,"OK","chyba")</f>
        <v>#DIV/0!</v>
      </c>
      <c r="I95" s="8"/>
      <c r="J95" s="56"/>
    </row>
    <row r="96" ht="15.75" spans="1:10">
      <c r="A96" s="7"/>
      <c r="B96" s="8"/>
      <c r="C96" s="15" t="s">
        <v>23</v>
      </c>
      <c r="D96" s="28">
        <v>0</v>
      </c>
      <c r="E96" s="29"/>
      <c r="F96" s="8"/>
      <c r="G96" s="8"/>
      <c r="H96" s="8"/>
      <c r="I96" s="8"/>
      <c r="J96" s="56"/>
    </row>
    <row r="97" ht="15.75" spans="1:10">
      <c r="A97" s="7"/>
      <c r="B97" s="8"/>
      <c r="C97" s="23" t="s">
        <v>24</v>
      </c>
      <c r="D97" s="30" t="e">
        <f>(D96*100)/D101</f>
        <v>#DIV/0!</v>
      </c>
      <c r="E97" s="31"/>
      <c r="F97" s="26" t="s">
        <v>22</v>
      </c>
      <c r="G97" s="8"/>
      <c r="H97" s="27" t="e">
        <f>IF(D97&lt;=20,"OK","chyba")</f>
        <v>#DIV/0!</v>
      </c>
      <c r="I97" s="8"/>
      <c r="J97" s="56"/>
    </row>
    <row r="98" ht="15.75" spans="1:10">
      <c r="A98" s="7"/>
      <c r="B98" s="8"/>
      <c r="C98" s="15" t="s">
        <v>25</v>
      </c>
      <c r="D98" s="28">
        <v>0</v>
      </c>
      <c r="E98" s="29"/>
      <c r="F98" s="8"/>
      <c r="G98" s="8"/>
      <c r="H98" s="8"/>
      <c r="I98" s="8"/>
      <c r="J98" s="56"/>
    </row>
    <row r="99" ht="15.75" spans="1:10">
      <c r="A99" s="7"/>
      <c r="B99" s="8"/>
      <c r="C99" s="23" t="s">
        <v>26</v>
      </c>
      <c r="D99" s="32" t="e">
        <f>(D98*100)/D107</f>
        <v>#DIV/0!</v>
      </c>
      <c r="E99" s="31"/>
      <c r="F99" s="33" t="s">
        <v>27</v>
      </c>
      <c r="G99" s="8"/>
      <c r="H99" s="27" t="e">
        <f>IF(D99&lt;=50,"OK","chyba")</f>
        <v>#DIV/0!</v>
      </c>
      <c r="I99" s="8"/>
      <c r="J99" s="56"/>
    </row>
    <row r="100" ht="15.75" spans="1:10">
      <c r="A100" s="7"/>
      <c r="B100" s="8"/>
      <c r="C100" s="23"/>
      <c r="D100" s="31"/>
      <c r="E100" s="31"/>
      <c r="F100" s="34"/>
      <c r="G100" s="8"/>
      <c r="H100" s="18"/>
      <c r="I100" s="8"/>
      <c r="J100" s="56"/>
    </row>
    <row r="101" spans="1:10">
      <c r="A101" s="7"/>
      <c r="B101" s="8"/>
      <c r="C101" s="20" t="s">
        <v>28</v>
      </c>
      <c r="D101" s="21">
        <f>SUM(D88,D92,D94,D96)</f>
        <v>0</v>
      </c>
      <c r="E101" s="19"/>
      <c r="F101" s="35"/>
      <c r="G101" s="8"/>
      <c r="H101" s="17"/>
      <c r="I101" s="8"/>
      <c r="J101" s="56"/>
    </row>
    <row r="102" spans="1:10">
      <c r="A102" s="7"/>
      <c r="B102" s="8"/>
      <c r="C102" s="36"/>
      <c r="D102" s="19"/>
      <c r="E102" s="19"/>
      <c r="F102" s="35"/>
      <c r="G102" s="8"/>
      <c r="H102" s="17"/>
      <c r="I102" s="8"/>
      <c r="J102" s="56"/>
    </row>
    <row r="103" ht="15.75" spans="1:10">
      <c r="A103" s="7"/>
      <c r="B103" s="8"/>
      <c r="C103" s="10" t="s">
        <v>29</v>
      </c>
      <c r="D103" s="19"/>
      <c r="E103" s="19"/>
      <c r="F103" s="35"/>
      <c r="G103" s="8"/>
      <c r="H103" s="17"/>
      <c r="I103" s="8"/>
      <c r="J103" s="56"/>
    </row>
    <row r="104" ht="15.75" spans="1:10">
      <c r="A104" s="7"/>
      <c r="B104" s="8"/>
      <c r="C104" s="15" t="s">
        <v>30</v>
      </c>
      <c r="D104" s="21">
        <f>ROUNDDOWN(D101*0.15,0)</f>
        <v>0</v>
      </c>
      <c r="E104" s="19"/>
      <c r="F104" s="35"/>
      <c r="G104" s="35"/>
      <c r="H104" s="35"/>
      <c r="I104" s="35"/>
      <c r="J104" s="56"/>
    </row>
    <row r="105" ht="15.75" spans="1:10">
      <c r="A105" s="7"/>
      <c r="B105" s="8"/>
      <c r="C105" s="23"/>
      <c r="D105" s="37"/>
      <c r="E105" s="8"/>
      <c r="F105" s="35"/>
      <c r="G105" s="35"/>
      <c r="H105" s="35"/>
      <c r="I105" s="35"/>
      <c r="J105" s="56"/>
    </row>
    <row r="106" ht="15.75" spans="1:10">
      <c r="A106" s="7"/>
      <c r="B106" s="8"/>
      <c r="C106" s="38" t="s">
        <v>31</v>
      </c>
      <c r="D106" s="39">
        <f>D101+D104+D98</f>
        <v>0</v>
      </c>
      <c r="E106" s="40" t="s">
        <v>38</v>
      </c>
      <c r="F106" s="26">
        <f>1000000*K88</f>
        <v>0</v>
      </c>
      <c r="G106" s="8"/>
      <c r="H106" s="41" t="str">
        <f>IF(AND(F106&lt;=D106,D106&lt;=F107),"OK","chyba")</f>
        <v>OK</v>
      </c>
      <c r="I106" s="8"/>
      <c r="J106" s="56"/>
    </row>
    <row r="107" ht="15.75" spans="1:10">
      <c r="A107" s="7"/>
      <c r="B107" s="8"/>
      <c r="C107" s="38"/>
      <c r="D107" s="39"/>
      <c r="E107" s="10" t="s">
        <v>39</v>
      </c>
      <c r="F107" s="26">
        <f>5000000*K88</f>
        <v>0</v>
      </c>
      <c r="G107" s="8"/>
      <c r="H107" s="42"/>
      <c r="I107" s="8"/>
      <c r="J107" s="56"/>
    </row>
    <row r="108" spans="1:10">
      <c r="A108" s="7"/>
      <c r="B108" s="8"/>
      <c r="C108" s="8"/>
      <c r="D108" s="8"/>
      <c r="E108" s="8"/>
      <c r="F108" s="8"/>
      <c r="G108" s="8"/>
      <c r="H108" s="8"/>
      <c r="I108" s="8"/>
      <c r="J108" s="56"/>
    </row>
    <row r="109" ht="15.75" spans="1:10">
      <c r="A109" s="43"/>
      <c r="B109" s="44"/>
      <c r="C109" s="44"/>
      <c r="D109" s="44"/>
      <c r="E109" s="44"/>
      <c r="F109" s="44"/>
      <c r="G109" s="44"/>
      <c r="H109" s="44"/>
      <c r="I109" s="44"/>
      <c r="J109" s="74"/>
    </row>
  </sheetData>
  <mergeCells count="40">
    <mergeCell ref="A1:M1"/>
    <mergeCell ref="A2:J2"/>
    <mergeCell ref="N2:W2"/>
    <mergeCell ref="A3:J3"/>
    <mergeCell ref="N3:W3"/>
    <mergeCell ref="C4:H4"/>
    <mergeCell ref="P4:U4"/>
    <mergeCell ref="C5:I5"/>
    <mergeCell ref="P5:V5"/>
    <mergeCell ref="A38:J38"/>
    <mergeCell ref="A39:J39"/>
    <mergeCell ref="C40:H40"/>
    <mergeCell ref="C41:I41"/>
    <mergeCell ref="A74:J74"/>
    <mergeCell ref="A75:J75"/>
    <mergeCell ref="C76:H76"/>
    <mergeCell ref="C77:I77"/>
    <mergeCell ref="C34:C35"/>
    <mergeCell ref="C70:C71"/>
    <mergeCell ref="C106:C107"/>
    <mergeCell ref="D34:D35"/>
    <mergeCell ref="D70:D71"/>
    <mergeCell ref="D106:D107"/>
    <mergeCell ref="F27:F28"/>
    <mergeCell ref="F63:F64"/>
    <mergeCell ref="F99:F100"/>
    <mergeCell ref="H34:H35"/>
    <mergeCell ref="H70:H71"/>
    <mergeCell ref="H106:H107"/>
    <mergeCell ref="S27:S28"/>
    <mergeCell ref="X16:Z18"/>
    <mergeCell ref="X14:Z15"/>
    <mergeCell ref="X19:Z21"/>
    <mergeCell ref="K88:M90"/>
    <mergeCell ref="K14:M15"/>
    <mergeCell ref="K50:M51"/>
    <mergeCell ref="K86:M87"/>
    <mergeCell ref="K16:M18"/>
    <mergeCell ref="K52:M54"/>
    <mergeCell ref="K2:M3"/>
  </mergeCells>
  <conditionalFormatting sqref="H17">
    <cfRule type="cellIs" dxfId="0" priority="143" operator="equal">
      <formula>"chyba"</formula>
    </cfRule>
    <cfRule type="cellIs" dxfId="1" priority="144" operator="equal">
      <formula>"OK"</formula>
    </cfRule>
  </conditionalFormatting>
  <conditionalFormatting sqref="U17">
    <cfRule type="cellIs" dxfId="0" priority="73" operator="equal">
      <formula>"chyba"</formula>
    </cfRule>
    <cfRule type="cellIs" dxfId="1" priority="74" operator="equal">
      <formula>"OK"</formula>
    </cfRule>
  </conditionalFormatting>
  <conditionalFormatting sqref="X19">
    <cfRule type="cellIs" dxfId="0" priority="17" operator="equal">
      <formula>"chyba"</formula>
    </cfRule>
    <cfRule type="cellIs" dxfId="1" priority="18" operator="equal">
      <formula>"OK"</formula>
    </cfRule>
  </conditionalFormatting>
  <conditionalFormatting sqref="H21">
    <cfRule type="cellIs" dxfId="0" priority="141" operator="equal">
      <formula>"chyba"</formula>
    </cfRule>
    <cfRule type="cellIs" dxfId="1" priority="142" operator="equal">
      <formula>"OK"</formula>
    </cfRule>
  </conditionalFormatting>
  <conditionalFormatting sqref="U21">
    <cfRule type="cellIs" dxfId="0" priority="71" operator="equal">
      <formula>"chyba"</formula>
    </cfRule>
    <cfRule type="cellIs" dxfId="1" priority="72" operator="equal">
      <formula>"OK"</formula>
    </cfRule>
  </conditionalFormatting>
  <conditionalFormatting sqref="H23">
    <cfRule type="cellIs" dxfId="0" priority="139" operator="equal">
      <formula>"chyba"</formula>
    </cfRule>
    <cfRule type="cellIs" dxfId="1" priority="140" operator="equal">
      <formula>"OK"</formula>
    </cfRule>
  </conditionalFormatting>
  <conditionalFormatting sqref="U23">
    <cfRule type="cellIs" dxfId="0" priority="69" operator="equal">
      <formula>"chyba"</formula>
    </cfRule>
    <cfRule type="cellIs" dxfId="1" priority="70" operator="equal">
      <formula>"OK"</formula>
    </cfRule>
  </conditionalFormatting>
  <conditionalFormatting sqref="H25">
    <cfRule type="cellIs" dxfId="0" priority="137" operator="equal">
      <formula>"chyba"</formula>
    </cfRule>
    <cfRule type="cellIs" dxfId="1" priority="138" operator="equal">
      <formula>"OK"</formula>
    </cfRule>
  </conditionalFormatting>
  <conditionalFormatting sqref="U25">
    <cfRule type="cellIs" dxfId="0" priority="67" operator="equal">
      <formula>"chyba"</formula>
    </cfRule>
    <cfRule type="cellIs" dxfId="1" priority="68" operator="equal">
      <formula>"OK"</formula>
    </cfRule>
  </conditionalFormatting>
  <conditionalFormatting sqref="H27">
    <cfRule type="cellIs" dxfId="0" priority="5" operator="equal">
      <formula>"chyba"</formula>
    </cfRule>
    <cfRule type="cellIs" dxfId="1" priority="6" operator="equal">
      <formula>"OK"</formula>
    </cfRule>
  </conditionalFormatting>
  <conditionalFormatting sqref="U27">
    <cfRule type="cellIs" dxfId="0" priority="1" operator="equal">
      <formula>"chyba"</formula>
    </cfRule>
    <cfRule type="cellIs" dxfId="1" priority="2" operator="equal">
      <formula>"OK"</formula>
    </cfRule>
  </conditionalFormatting>
  <conditionalFormatting sqref="H28">
    <cfRule type="cellIs" dxfId="0" priority="7" operator="equal">
      <formula>"chyba"</formula>
    </cfRule>
    <cfRule type="cellIs" dxfId="1" priority="8" operator="equal">
      <formula>"OK"</formula>
    </cfRule>
  </conditionalFormatting>
  <conditionalFormatting sqref="U28">
    <cfRule type="cellIs" dxfId="0" priority="3" operator="equal">
      <formula>"chyba"</formula>
    </cfRule>
    <cfRule type="cellIs" dxfId="1" priority="4" operator="equal">
      <formula>"OK"</formula>
    </cfRule>
  </conditionalFormatting>
  <conditionalFormatting sqref="H34">
    <cfRule type="cellIs" dxfId="0" priority="135" operator="equal">
      <formula>"chyba"</formula>
    </cfRule>
    <cfRule type="cellIs" dxfId="1" priority="136" operator="equal">
      <formula>"OK"</formula>
    </cfRule>
  </conditionalFormatting>
  <conditionalFormatting sqref="U34">
    <cfRule type="cellIs" dxfId="0" priority="65" operator="equal">
      <formula>"chyba"</formula>
    </cfRule>
    <cfRule type="cellIs" dxfId="1" priority="66" operator="equal">
      <formula>"OK"</formula>
    </cfRule>
  </conditionalFormatting>
  <conditionalFormatting sqref="H53">
    <cfRule type="cellIs" dxfId="0" priority="129" operator="equal">
      <formula>"chyba"</formula>
    </cfRule>
    <cfRule type="cellIs" dxfId="1" priority="130" operator="equal">
      <formula>"OK"</formula>
    </cfRule>
  </conditionalFormatting>
  <conditionalFormatting sqref="H57">
    <cfRule type="cellIs" dxfId="0" priority="127" operator="equal">
      <formula>"chyba"</formula>
    </cfRule>
    <cfRule type="cellIs" dxfId="1" priority="128" operator="equal">
      <formula>"OK"</formula>
    </cfRule>
  </conditionalFormatting>
  <conditionalFormatting sqref="H59">
    <cfRule type="cellIs" dxfId="0" priority="125" operator="equal">
      <formula>"chyba"</formula>
    </cfRule>
    <cfRule type="cellIs" dxfId="1" priority="126" operator="equal">
      <formula>"OK"</formula>
    </cfRule>
  </conditionalFormatting>
  <conditionalFormatting sqref="H61">
    <cfRule type="cellIs" dxfId="0" priority="123" operator="equal">
      <formula>"chyba"</formula>
    </cfRule>
    <cfRule type="cellIs" dxfId="1" priority="124" operator="equal">
      <formula>"OK"</formula>
    </cfRule>
  </conditionalFormatting>
  <conditionalFormatting sqref="H63">
    <cfRule type="cellIs" dxfId="0" priority="13" operator="equal">
      <formula>"chyba"</formula>
    </cfRule>
    <cfRule type="cellIs" dxfId="1" priority="14" operator="equal">
      <formula>"OK"</formula>
    </cfRule>
  </conditionalFormatting>
  <conditionalFormatting sqref="H64">
    <cfRule type="cellIs" dxfId="0" priority="15" operator="equal">
      <formula>"chyba"</formula>
    </cfRule>
    <cfRule type="cellIs" dxfId="1" priority="16" operator="equal">
      <formula>"OK"</formula>
    </cfRule>
  </conditionalFormatting>
  <conditionalFormatting sqref="H70">
    <cfRule type="cellIs" dxfId="0" priority="121" operator="equal">
      <formula>"chyba"</formula>
    </cfRule>
    <cfRule type="cellIs" dxfId="1" priority="122" operator="equal">
      <formula>"OK"</formula>
    </cfRule>
  </conditionalFormatting>
  <conditionalFormatting sqref="H89">
    <cfRule type="cellIs" dxfId="0" priority="101" operator="equal">
      <formula>"chyba"</formula>
    </cfRule>
    <cfRule type="cellIs" dxfId="1" priority="102" operator="equal">
      <formula>"OK"</formula>
    </cfRule>
  </conditionalFormatting>
  <conditionalFormatting sqref="H93">
    <cfRule type="cellIs" dxfId="0" priority="99" operator="equal">
      <formula>"chyba"</formula>
    </cfRule>
    <cfRule type="cellIs" dxfId="1" priority="100" operator="equal">
      <formula>"OK"</formula>
    </cfRule>
  </conditionalFormatting>
  <conditionalFormatting sqref="H95">
    <cfRule type="cellIs" dxfId="0" priority="97" operator="equal">
      <formula>"chyba"</formula>
    </cfRule>
    <cfRule type="cellIs" dxfId="1" priority="98" operator="equal">
      <formula>"OK"</formula>
    </cfRule>
  </conditionalFormatting>
  <conditionalFormatting sqref="H97">
    <cfRule type="cellIs" dxfId="0" priority="95" operator="equal">
      <formula>"chyba"</formula>
    </cfRule>
    <cfRule type="cellIs" dxfId="1" priority="96" operator="equal">
      <formula>"OK"</formula>
    </cfRule>
  </conditionalFormatting>
  <conditionalFormatting sqref="H99">
    <cfRule type="cellIs" dxfId="0" priority="9" operator="equal">
      <formula>"chyba"</formula>
    </cfRule>
    <cfRule type="cellIs" dxfId="1" priority="10" operator="equal">
      <formula>"OK"</formula>
    </cfRule>
  </conditionalFormatting>
  <conditionalFormatting sqref="H100">
    <cfRule type="cellIs" dxfId="0" priority="11" operator="equal">
      <formula>"chyba"</formula>
    </cfRule>
    <cfRule type="cellIs" dxfId="1" priority="12" operator="equal">
      <formula>"OK"</formula>
    </cfRule>
  </conditionalFormatting>
  <conditionalFormatting sqref="H106">
    <cfRule type="cellIs" dxfId="0" priority="93" operator="equal">
      <formula>"chyba"</formula>
    </cfRule>
    <cfRule type="cellIs" dxfId="1" priority="94" operator="equal">
      <formula>"OK"</formula>
    </cfRule>
  </conditionalFormatting>
  <conditionalFormatting sqref="H13:H14">
    <cfRule type="cellIs" dxfId="2" priority="133" operator="equal">
      <formula>"chyba"</formula>
    </cfRule>
    <cfRule type="cellIs" dxfId="1" priority="134" operator="equal">
      <formula>"OK"</formula>
    </cfRule>
    <cfRule type="cellIs" dxfId="3" priority="131" operator="equal">
      <formula>"mnoho"</formula>
    </cfRule>
    <cfRule type="cellIs" dxfId="4" priority="132" operator="equal">
      <formula>"chybí odměna"</formula>
    </cfRule>
  </conditionalFormatting>
  <conditionalFormatting sqref="H49:H50">
    <cfRule type="cellIs" dxfId="2" priority="119" operator="equal">
      <formula>"chyba"</formula>
    </cfRule>
    <cfRule type="cellIs" dxfId="1" priority="120" operator="equal">
      <formula>"OK"</formula>
    </cfRule>
    <cfRule type="cellIs" dxfId="3" priority="117" operator="equal">
      <formula>"mnoho"</formula>
    </cfRule>
    <cfRule type="cellIs" dxfId="4" priority="118" operator="equal">
      <formula>"chybí odměna"</formula>
    </cfRule>
  </conditionalFormatting>
  <conditionalFormatting sqref="H85:H86">
    <cfRule type="cellIs" dxfId="2" priority="91" operator="equal">
      <formula>"chyba"</formula>
    </cfRule>
    <cfRule type="cellIs" dxfId="1" priority="92" operator="equal">
      <formula>"OK"</formula>
    </cfRule>
    <cfRule type="cellIs" dxfId="3" priority="89" operator="equal">
      <formula>"mnoho"</formula>
    </cfRule>
    <cfRule type="cellIs" dxfId="4" priority="90" operator="equal">
      <formula>"chybí odměna"</formula>
    </cfRule>
  </conditionalFormatting>
  <conditionalFormatting sqref="U13:U14">
    <cfRule type="cellIs" dxfId="2" priority="63" operator="equal">
      <formula>"chyba"</formula>
    </cfRule>
    <cfRule type="cellIs" dxfId="1" priority="64" operator="equal">
      <formula>"OK"</formula>
    </cfRule>
    <cfRule type="cellIs" dxfId="3" priority="61" operator="equal">
      <formula>"mnoho"</formula>
    </cfRule>
    <cfRule type="cellIs" dxfId="4" priority="62" operator="equal">
      <formula>"chybí odměna"</formula>
    </cfRule>
  </conditionalFormatting>
  <pageMargins left="0.708661417322835" right="0.708661417322835" top="0.78740157480315" bottom="0.78740157480315" header="0.31496062992126" footer="0.31496062992126"/>
  <pageSetup paperSize="9" scale="68" fitToHeight="0" orientation="portrait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? > < c t : c o n t e n t T y p e S c h e m a   c t : _ = " "   m a : _ = " "   m a : c o n t e n t T y p e N a m e = " D o k u m e n t "   m a : c o n t e n t T y p e I D = " 0 x 0 1 0 1 0 0 3 D 8 C 5 C 3 5 5 2 4 9 0 6 4 6 8 C 4 4 1 0 C 1 D 9 8 5 3 A 5 B "   m a : c o n t e n t T y p e V e r s i o n = " 1 2 "   m a : c o n t e n t T y p e D e s c r i p t i o n = " V y t v o Y�   n o v �   d o k u m e n t "   m a : c o n t e n t T y p e S c o p e = " "   m a : v e r s i o n I D = " 7 0 9 f 3 1 4 4 c 2 6 b 1 5 8 e d a 5 1 7 3 3 f d 0 3 f 4 a 5 2 "   x m l n s : c t = " h t t p : / / s c h e m a s . m i c r o s o f t . c o m / o f f i c e / 2 0 0 6 / m e t a d a t a / c o n t e n t T y p e "   x m l n s : m a = " h t t p : / / s c h e m a s . m i c r o s o f t . c o m / o f f i c e / 2 0 0 6 / m e t a d a t a / p r o p e r t i e s / m e t a A t t r i b u t e s " >  
 < x s d : s c h e m a   t a r g e t N a m e s p a c e = " h t t p : / / s c h e m a s . m i c r o s o f t . c o m / o f f i c e / 2 0 0 6 / m e t a d a t a / p r o p e r t i e s "   m a : r o o t = " t r u e "   m a : f i e l d s I D = " 2 b f 5 b 6 b 1 a 2 5 4 9 4 2 4 7 1 1 f b 2 a 9 1 8 2 7 1 f 0 c "   n s 3 : _ = " "   n s 4 : _ = " "   x m l n s : x s d = " h t t p : / / w w w . w 3 . o r g / 2 0 0 1 / X M L S c h e m a "   x m l n s : x s = " h t t p : / / w w w . w 3 . o r g / 2 0 0 1 / X M L S c h e m a "   x m l n s : p = " h t t p : / / s c h e m a s . m i c r o s o f t . c o m / o f f i c e / 2 0 0 6 / m e t a d a t a / p r o p e r t i e s "   x m l n s : n s 3 = " 4 6 5 1 9 0 8 4 - b 2 3 3 - 4 8 d 4 - 8 7 9 f - 5 0 1 f 6 e 9 9 e 1 e c "   x m l n s : n s 4 = " 6 2 e 0 3 a d f - f 1 e a - 4 e 4 a - b 7 c d - 5 f 7 4 9 a 5 2 1 3 b b " >  
 < x s d : i m p o r t   n a m e s p a c e = " 4 6 5 1 9 0 8 4 - b 2 3 3 - 4 8 d 4 - 8 7 9 f - 5 0 1 f 6 e 9 9 e 1 e c " / >  
 < x s d : i m p o r t   n a m e s p a c e = " 6 2 e 0 3 a d f - f 1 e a - 4 e 4 a - b 7 c d - 5 f 7 4 9 a 5 2 1 3 b b " / >  
 < x s d : e l e m e n t   n a m e = " p r o p e r t i e s " >  
 < x s d : c o m p l e x T y p e >  
 < x s d : s e q u e n c e >  
 < x s d : e l e m e n t   n a m e = " d o c u m e n t M a n a g e m e n t " >  
 < x s d : c o m p l e x T y p e >  
 < x s d : a l l >  
 < x s d : e l e m e n t   r e f = " n s 3 : M e d i a S e r v i c e M e t a d a t a "   m i n O c c u r s = " 0 " / >  
 < x s d : e l e m e n t   r e f = " n s 3 : M e d i a S e r v i c e F a s t M e t a d a t a "   m i n O c c u r s = " 0 " / >  
 < x s d : e l e m e n t   r e f = " n s 3 : M e d i a S e r v i c e D a t e T a k e n "   m i n O c c u r s = " 0 " / >  
 < x s d : e l e m e n t   r e f = " n s 3 : M e d i a S e r v i c e A u t o T a g s "   m i n O c c u r s = " 0 " / >  
 < x s d : e l e m e n t   r e f = " n s 3 : M e d i a S e r v i c e O C R "   m i n O c c u r s = " 0 " / >  
 < x s d : e l e m e n t   r e f = " n s 3 : M e d i a S e r v i c e G e n e r a t i o n T i m e "   m i n O c c u r s = " 0 " / >  
 < x s d : e l e m e n t   r e f = " n s 3 : M e d i a S e r v i c e E v e n t H a s h C o d e "   m i n O c c u r s = " 0 " / >  
 < x s d : e l e m e n t   r e f = " n s 4 : S h a r e d W i t h U s e r s "   m i n O c c u r s = " 0 " / >  
 < x s d : e l e m e n t   r e f = " n s 4 : S h a r e d W i t h D e t a i l s "   m i n O c c u r s = " 0 " / >  
 < x s d : e l e m e n t   r e f = " n s 4 : S h a r i n g H i n t H a s h "   m i n O c c u r s = " 0 " / >  
 < x s d : e l e m e n t   r e f = " n s 3 : M e d i a S e r v i c e A u t o K e y P o i n t s "   m i n O c c u r s = " 0 " / >  
 < x s d : e l e m e n t   r e f = " n s 3 : M e d i a S e r v i c e K e y P o i n t s "   m i n O c c u r s = " 0 " / >  
 < / x s d : a l l >  
 < / x s d : c o m p l e x T y p e >  
 < / x s d : e l e m e n t >  
 < / x s d : s e q u e n c e >  
 < / x s d : c o m p l e x T y p e >  
 < / x s d : e l e m e n t >  
 < / x s d : s c h e m a >  
 < x s d : s c h e m a   t a r g e t N a m e s p a c e = " 4 6 5 1 9 0 8 4 - b 2 3 3 - 4 8 d 4 - 8 7 9 f - 5 0 1 f 6 e 9 9 e 1 e c "   e l e m e n t F o r m D e f a u l t = " q u a l i f i e d "   x m l n s : x s d = " h t t p : / / w w w . w 3 . o r g / 2 0 0 1 / X M L S c h e m a "   x m l n s : x s = " h t t p : / / w w w . w 3 . o r g / 2 0 0 1 / X M L S c h e m a "   x m l n s : d m s = " h t t p : / / s c h e m a s . m i c r o s o f t . c o m / o f f i c e / 2 0 0 6 / d o c u m e n t M a n a g e m e n t / t y p e s "   x m l n s : p c = " h t t p : / / s c h e m a s . m i c r o s o f t . c o m / o f f i c e / i n f o p a t h / 2 0 0 7 / P a r t n e r C o n t r o l s " >  
 < x s d : i m p o r t   n a m e s p a c e = " h t t p : / / s c h e m a s . m i c r o s o f t . c o m / o f f i c e / 2 0 0 6 / d o c u m e n t M a n a g e m e n t / t y p e s " / >  
 < x s d : i m p o r t   n a m e s p a c e = " h t t p : / / s c h e m a s . m i c r o s o f t . c o m / o f f i c e / i n f o p a t h / 2 0 0 7 / P a r t n e r C o n t r o l s " / >  
 < x s d : e l e m e n t   n a m e = " M e d i a S e r v i c e M e t a d a t a "   m a : i n d e x = " 8 "   n i l l a b l e = " t r u e "   m a : d i s p l a y N a m e = " M e d i a S e r v i c e M e t a d a t a "   m a : h i d d e n = " t r u e "   m a : i n t e r n a l N a m e = " M e d i a S e r v i c e M e t a d a t a "   m a : r e a d O n l y = " t r u e " >  
 < x s d : s i m p l e T y p e >  
 < x s d : r e s t r i c t i o n   b a s e = " d m s : N o t e " / >  
 < / x s d : s i m p l e T y p e >  
 < / x s d : e l e m e n t >  
 < x s d : e l e m e n t   n a m e = " M e d i a S e r v i c e F a s t M e t a d a t a "   m a : i n d e x = " 9 "   n i l l a b l e = " t r u e "   m a : d i s p l a y N a m e = " M e d i a S e r v i c e F a s t M e t a d a t a "   m a : h i d d e n = " t r u e "   m a : i n t e r n a l N a m e = " M e d i a S e r v i c e F a s t M e t a d a t a "   m a : r e a d O n l y = " t r u e " >  
 < x s d : s i m p l e T y p e >  
 < x s d : r e s t r i c t i o n   b a s e = " d m s : N o t e " / >  
 < / x s d : s i m p l e T y p e >  
 < / x s d : e l e m e n t >  
 < x s d : e l e m e n t   n a m e = " M e d i a S e r v i c e D a t e T a k e n "   m a : i n d e x = " 1 0 "   n i l l a b l e = " t r u e "   m a : d i s p l a y N a m e = " M e d i a S e r v i c e D a t e T a k e n "   m a : h i d d e n = " t r u e "   m a : i n t e r n a l N a m e = " M e d i a S e r v i c e D a t e T a k e n "   m a : r e a d O n l y = " t r u e " >  
 < x s d : s i m p l e T y p e >  
 < x s d : r e s t r i c t i o n   b a s e = " d m s : T e x t " / >  
 < / x s d : s i m p l e T y p e >  
 < / x s d : e l e m e n t >  
 < x s d : e l e m e n t   n a m e = " M e d i a S e r v i c e A u t o T a g s "   m a : i n d e x = " 1 1 "   n i l l a b l e = " t r u e "   m a : d i s p l a y N a m e = " T a g s "   m a : i n t e r n a l N a m e = " M e d i a S e r v i c e A u t o T a g s "   m a : r e a d O n l y = " t r u e " >  
 < x s d : s i m p l e T y p e >  
 < x s d : r e s t r i c t i o n   b a s e = " d m s : T e x t " / >  
 < / x s d : s i m p l e T y p e >  
 < / x s d : e l e m e n t >  
 < x s d : e l e m e n t   n a m e = " M e d i a S e r v i c e O C R "   m a : i n d e x = " 1 2 "   n i l l a b l e = " t r u e "   m a : d i s p l a y N a m e = " E x t r a c t e d   T e x t "   m a : i n t e r n a l N a m e = " M e d i a S e r v i c e O C R "   m a : r e a d O n l y = " t r u e " >  
 < x s d : s i m p l e T y p e >  
 < x s d : r e s t r i c t i o n   b a s e = " d m s : N o t e " >  
 < x s d : m a x L e n g t h   v a l u e = " 2 5 5 " / >  
 < / x s d : r e s t r i c t i o n >  
 < / x s d : s i m p l e T y p e >  
 < / x s d : e l e m e n t >  
 < x s d : e l e m e n t   n a m e = " M e d i a S e r v i c e G e n e r a t i o n T i m e "   m a : i n d e x = " 1 3 "   n i l l a b l e = " t r u e "   m a : d i s p l a y N a m e = " M e d i a S e r v i c e G e n e r a t i o n T i m e "   m a : h i d d e n = " t r u e "   m a : i n t e r n a l N a m e = " M e d i a S e r v i c e G e n e r a t i o n T i m e "   m a : r e a d O n l y = " t r u e " >  
 < x s d : s i m p l e T y p e >  
 < x s d : r e s t r i c t i o n   b a s e = " d m s : T e x t " / >  
 < / x s d : s i m p l e T y p e >  
 < / x s d : e l e m e n t >  
 < x s d : e l e m e n t   n a m e = " M e d i a S e r v i c e E v e n t H a s h C o d e "   m a : i n d e x = " 1 4 "   n i l l a b l e = " t r u e "   m a : d i s p l a y N a m e = " M e d i a S e r v i c e E v e n t H a s h C o d e "   m a : h i d d e n = " t r u e "   m a : i n t e r n a l N a m e = " M e d i a S e r v i c e E v e n t H a s h C o d e "   m a : r e a d O n l y = " t r u e " >  
 < x s d : s i m p l e T y p e >  
 < x s d : r e s t r i c t i o n   b a s e = " d m s : T e x t " / >  
 < / x s d : s i m p l e T y p e >  
 < / x s d : e l e m e n t >  
 < x s d : e l e m e n t   n a m e = " M e d i a S e r v i c e A u t o K e y P o i n t s "   m a : i n d e x = " 1 8 "   n i l l a b l e = " t r u e "   m a : d i s p l a y N a m e = " M e d i a S e r v i c e A u t o K e y P o i n t s "   m a : h i d d e n = " t r u e "   m a : i n t e r n a l N a m e = " M e d i a S e r v i c e A u t o K e y P o i n t s "   m a : r e a d O n l y = " t r u e " >  
 < x s d : s i m p l e T y p e >  
 < x s d : r e s t r i c t i o n   b a s e = " d m s : N o t e " / >  
 < / x s d : s i m p l e T y p e >  
 < / x s d : e l e m e n t >  
 < x s d : e l e m e n t   n a m e = " M e d i a S e r v i c e K e y P o i n t s "   m a : i n d e x = " 1 9 "   n i l l a b l e = " t r u e "   m a : d i s p l a y N a m e = " K e y P o i n t s "   m a : i n t e r n a l N a m e = " M e d i a S e r v i c e K e y P o i n t s "   m a : r e a d O n l y = " t r u e " >  
 < x s d : s i m p l e T y p e >  
 < x s d : r e s t r i c t i o n   b a s e = " d m s : N o t e " >  
 < x s d : m a x L e n g t h   v a l u e = " 2 5 5 " / >  
 < / x s d : r e s t r i c t i o n >  
 < / x s d : s i m p l e T y p e >  
 < / x s d : e l e m e n t >  
 < / x s d : s c h e m a >  
 < x s d : s c h e m a   t a r g e t N a m e s p a c e = " 6 2 e 0 3 a d f - f 1 e a - 4 e 4 a - b 7 c d - 5 f 7 4 9 a 5 2 1 3 b b "   e l e m e n t F o r m D e f a u l t = " q u a l i f i e d "   x m l n s : x s d = " h t t p : / / w w w . w 3 . o r g / 2 0 0 1 / X M L S c h e m a "   x m l n s : x s = " h t t p : / / w w w . w 3 . o r g / 2 0 0 1 / X M L S c h e m a "   x m l n s : d m s = " h t t p : / / s c h e m a s . m i c r o s o f t . c o m / o f f i c e / 2 0 0 6 / d o c u m e n t M a n a g e m e n t / t y p e s "   x m l n s : p c = " h t t p : / / s c h e m a s . m i c r o s o f t . c o m / o f f i c e / i n f o p a t h / 2 0 0 7 / P a r t n e r C o n t r o l s " >  
 < x s d : i m p o r t   n a m e s p a c e = " h t t p : / / s c h e m a s . m i c r o s o f t . c o m / o f f i c e / 2 0 0 6 / d o c u m e n t M a n a g e m e n t / t y p e s " / >  
 < x s d : i m p o r t   n a m e s p a c e = " h t t p : / / s c h e m a s . m i c r o s o f t . c o m / o f f i c e / i n f o p a t h / 2 0 0 7 / P a r t n e r C o n t r o l s " / >  
 < x s d : e l e m e n t   n a m e = " S h a r e d W i t h U s e r s "   m a : i n d e x = " 1 5 "   n i l l a b l e = " t r u e "   m a : d i s p l a y N a m e = " S d � l �   s e   s "   m a : i n t e r n a l N a m e = " S h a r e d W i t h U s e r s "   m a : r e a d O n l y = " t r u e " >  
 < x s d : c o m p l e x T y p e >  
 < x s d : c o m p l e x C o n t e n t >  
 < x s d : e x t e n s i o n   b a s e = " d m s : U s e r M u l t i " >  
 < x s d : s e q u e n c e >  
 < x s d : e l e m e n t   n a m e = " U s e r I n f o "   m i n O c c u r s = " 0 "   m a x O c c u r s = " u n b o u n d e d " >  
 < x s d : c o m p l e x T y p e >  
 < x s d : s e q u e n c e >  
 < x s d : e l e m e n t   n a m e = " D i s p l a y N a m e "   t y p e = " x s d : s t r i n g "   m i n O c c u r s = " 0 " / >  
 < x s d : e l e m e n t   n a m e = " A c c o u n t I d "   t y p e = " d m s : U s e r I d "   m i n O c c u r s = " 0 "   n i l l a b l e = " t r u e " / >  
 < x s d : e l e m e n t   n a m e = " A c c o u n t T y p e "   t y p e = " x s d : s t r i n g "   m i n O c c u r s = " 0 " / >  
 < / x s d : s e q u e n c e >  
 < / x s d : c o m p l e x T y p e >  
 < / x s d : e l e m e n t >  
 < / x s d : s e q u e n c e >  
 < / x s d : e x t e n s i o n >  
 < / x s d : c o m p l e x C o n t e n t >  
 < / x s d : c o m p l e x T y p e >  
 < / x s d : e l e m e n t >  
 < x s d : e l e m e n t   n a m e = " S h a r e d W i t h D e t a i l s "   m a : i n d e x = " 1 6 "   n i l l a b l e = " t r u e "   m a : d i s p l a y N a m e = " S d � l e n �   s   p o d r o b n o s t m i "   m a : i n t e r n a l N a m e = " S h a r e d W i t h D e t a i l s "   m a : r e a d O n l y = " t r u e " >  
 < x s d : s i m p l e T y p e >  
 < x s d : r e s t r i c t i o n   b a s e = " d m s : N o t e " >  
 < x s d : m a x L e n g t h   v a l u e = " 2 5 5 " / >  
 < / x s d : r e s t r i c t i o n >  
 < / x s d : s i m p l e T y p e >  
 < / x s d : e l e m e n t >  
 < x s d : e l e m e n t   n a m e = " S h a r i n g H i n t H a s h "   m a : i n d e x = " 1 7 "   n i l l a b l e = " t r u e "   m a : d i s p l a y N a m e = " H o d n o t a   h a s h   u p o z o r n n �   n a   s d � l e n � "   m a : h i d d e n = " t r u e "   m a : i n t e r n a l N a m e = " S h a r i n g H i n t H a s h "   m a : r e a d O n l y = " t r u e " >  
 < x s d : s i m p l e T y p e >  
 < x s d : r e s t r i c t i o n   b a s e = " d m s : T e x t " / >  
 < / x s d : s i m p l e T y p e >  
 < / x s d : e l e m e n t >  
 < / x s d : s c h e m a >  
 < x s d : s c h e m a   t a r g e t N a m e s p a c e = " h t t p : / / s c h e m a s . o p e n x m l f o r m a t s . o r g / p a c k a g e / 2 0 0 6 / m e t a d a t a / c o r e - p r o p e r t i e s "   e l e m e n t F o r m D e f a u l t = " q u a l i f i e d "   a t t r i b u t e F o r m D e f a u l t = " u n q u a l i f i e d "   b l o c k D e f a u l t = " # a l l "   x m l n s = " h t t p : / / s c h e m a s . o p e n x m l f o r m a t s . o r g / p a c k a g e / 2 0 0 6 / m e t a d a t a / c o r e - p r o p e r t i e s "   x m l n s : x s d = " h t t p : / / w w w . w 3 . o r g / 2 0 0 1 / X M L S c h e m a "   x m l n s : x s i = " h t t p : / / w w w . w 3 . o r g / 2 0 0 1 / X M L S c h e m a - i n s t a n c e "   x m l n s : d c = " h t t p : / / p u r l . o r g / d c / e l e m e n t s / 1 . 1 / "   x m l n s : d c t e r m s = " h t t p : / / p u r l . o r g / d c / t e r m s / "   x m l n s : o d o c = " h t t p : / / s c h e m a s . m i c r o s o f t . c o m / i n t e r n a l / o b d " >  
 < x s d : i m p o r t   n a m e s p a c e = " h t t p : / / p u r l . o r g / d c / e l e m e n t s / 1 . 1 / "   s c h e m a L o c a t i o n = " h t t p : / / d u b l i n c o r e . o r g / s c h e m a s / x m l s / q d c / 2 0 0 3 / 0 4 / 0 2 / d c . x s d " / >  
 < x s d : i m p o r t   n a m e s p a c e = " h t t p : / / p u r l . o r g / d c / t e r m s / "   s c h e m a L o c a t i o n = " h t t p : / / d u b l i n c o r e . o r g / s c h e m a s / x m l s / q d c / 2 0 0 3 / 0 4 / 0 2 / d c t e r m s . x s d " / >  
 < x s d : e l e m e n t   n a m e = " c o r e P r o p e r t i e s "   t y p e = " C T _ c o r e P r o p e r t i e s " / >  
 < x s d : c o m p l e x T y p e   n a m e = " C T _ c o r e P r o p e r t i e s " >  
 < x s d : a l l >  
 < x s d : e l e m e n t   r e f = " d c : c r e a t o r "   m i n O c c u r s = " 0 "   m a x O c c u r s = " 1 " / >  
 < x s d : e l e m e n t   r e f = " d c t e r m s : c r e a t e d "   m i n O c c u r s = " 0 "   m a x O c c u r s = " 1 " / >  
 < x s d : e l e m e n t   r e f = " d c : i d e n t i f i e r "   m i n O c c u r s = " 0 "   m a x O c c u r s = " 1 " / >  
 < x s d : e l e m e n t   n a m e = " c o n t e n t T y p e "   m i n O c c u r s = " 0 "   m a x O c c u r s = " 1 "   t y p e = " x s d : s t r i n g "   m a : i n d e x = " 0 "   m a : d i s p l a y N a m e = " T y p   o b s a h u " / >  
 < x s d : e l e m e n t   r e f = " d c : t i t l e "   m i n O c c u r s = " 0 "   m a x O c c u r s = " 1 "   m a : i n d e x = " 4 "   m a : d i s p l a y N a m e = " N a d p i s " / >  
 < x s d : e l e m e n t   r e f = " d c : s u b j e c t "   m i n O c c u r s = " 0 "   m a x O c c u r s = " 1 " / >  
 < x s d : e l e m e n t   r e f = " d c : d e s c r i p t i o n "   m i n O c c u r s = " 0 "   m a x O c c u r s = " 1 " / >  
 < x s d : e l e m e n t   n a m e = " k e y w o r d s "   m i n O c c u r s = " 0 "   m a x O c c u r s = " 1 "   t y p e = " x s d : s t r i n g " / >  
 < x s d : e l e m e n t   r e f = " d c : l a n g u a g e "   m i n O c c u r s = " 0 "   m a x O c c u r s = " 1 " / >  
 < x s d : e l e m e n t   n a m e = " c a t e g o r y "   m i n O c c u r s = " 0 "   m a x O c c u r s = " 1 "   t y p e = " x s d : s t r i n g " / >  
 < x s d : e l e m e n t   n a m e = " v e r s i o n "   m i n O c c u r s = " 0 "   m a x O c c u r s = " 1 "   t y p e = " x s d : s t r i n g " / >  
 < x s d : e l e m e n t   n a m e = " r e v i s i o n "   m i n O c c u r s = " 0 "   m a x O c c u r s = " 1 "   t y p e = " x s d : s t r i n g " >  
 < x s d : a n n o t a t i o n >  
 < x s d : d o c u m e n t a t i o n >  
                                                 T h i s   v a l u e   i n d i c a t e s   t h e   n u m b e r   o f   s a v e s   o r   r e v i s i o n s .   T h e   a p p l i c a t i o n   i s   r e s p o n s i b l e   f o r   u p d a t i n g   t h i s   v a l u e   a f t e r   e a c h   r e v i s i o n .  
                                         < / x s d : d o c u m e n t a t i o n >  
 < / x s d : a n n o t a t i o n >  
 < / x s d : e l e m e n t >  
 < x s d : e l e m e n t   n a m e = " l a s t M o d i f i e d B y "   m i n O c c u r s = " 0 "   m a x O c c u r s = " 1 "   t y p e = " x s d : s t r i n g " / >  
 < x s d : e l e m e n t   r e f = " d c t e r m s : m o d i f i e d "   m i n O c c u r s = " 0 "   m a x O c c u r s = " 1 " / >  
 < x s d : e l e m e n t   n a m e = " c o n t e n t S t a t u s "   m i n O c c u r s = " 0 "   m a x O c c u r s = " 1 "   t y p e = " x s d : s t r i n g " / >  
 < / x s d : a l l >  
 < / x s d : c o m p l e x T y p e >  
 < / x s d : s c h e m a >  
 < x s : s c h e m a   t a r g e t N a m e s p a c e = " h t t p : / / s c h e m a s . m i c r o s o f t . c o m / o f f i c e / i n f o p a t h / 2 0 0 7 / P a r t n e r C o n t r o l s "   e l e m e n t F o r m D e f a u l t = " q u a l i f i e d "   a t t r i b u t e F o r m D e f a u l t = " u n q u a l i f i e d "   x m l n s : p c = " h t t p : / / s c h e m a s . m i c r o s o f t . c o m / o f f i c e / i n f o p a t h / 2 0 0 7 / P a r t n e r C o n t r o l s "   x m l n s : x s = " h t t p : / / w w w . w 3 . o r g / 2 0 0 1 / X M L S c h e m a " >  
 < x s : e l e m e n t   n a m e = " P e r s o n " >  
 < x s : c o m p l e x T y p e >  
 < x s : s e q u e n c e >  
 < x s : e l e m e n t   r e f = " p c : D i s p l a y N a m e "   m i n O c c u r s = " 0 " > < / x s : e l e m e n t >  
 < x s : e l e m e n t   r e f = " p c : A c c o u n t I d "   m i n O c c u r s = " 0 " > < / x s : e l e m e n t >  
 < x s : e l e m e n t   r e f = " p c : A c c o u n t T y p e "   m i n O c c u r s = " 0 " > < / x s : e l e m e n t >  
 < / x s : s e q u e n c e >  
 < / x s : c o m p l e x T y p e >  
 < / x s : e l e m e n t >  
 < x s : e l e m e n t   n a m e = " D i s p l a y N a m e "   t y p e = " x s : s t r i n g " > < / x s : e l e m e n t >  
 < x s : e l e m e n t   n a m e = " A c c o u n t I d "   t y p e = " x s : s t r i n g " > < / x s : e l e m e n t >  
 < x s : e l e m e n t   n a m e = " A c c o u n t T y p e "   t y p e = " x s : s t r i n g " > < / x s : e l e m e n t >  
 < x s : e l e m e n t   n a m e = " B D C A s s o c i a t e d E n t i t y " >  
 < x s : c o m p l e x T y p e >  
 < x s : s e q u e n c e >  
 < x s : e l e m e n t   r e f = " p c : B D C E n t i t y "   m i n O c c u r s = " 0 "   m a x O c c u r s = " u n b o u n d e d " > < / x s : e l e m e n t >  
 < / x s : s e q u e n c e >  
 < x s : a t t r i b u t e   r e f = " p c : E n t i t y N a m e s p a c e " > < / x s : a t t r i b u t e >  
 < x s : a t t r i b u t e   r e f = " p c : E n t i t y N a m e " > < / x s : a t t r i b u t e >  
 < x s : a t t r i b u t e   r e f = " p c : S y s t e m I n s t a n c e N a m e " > < / x s : a t t r i b u t e >  
 < x s : a t t r i b u t e   r e f = " p c : A s s o c i a t i o n N a m e " > < / x s : a t t r i b u t e >  
 < / x s : c o m p l e x T y p e >  
 < / x s : e l e m e n t >  
 < x s : a t t r i b u t e   n a m e = " E n t i t y N a m e s p a c e "   t y p e = " x s : s t r i n g " > < / x s : a t t r i b u t e >  
 < x s : a t t r i b u t e   n a m e = " E n t i t y N a m e "   t y p e = " x s : s t r i n g " > < / x s : a t t r i b u t e >  
 < x s : a t t r i b u t e   n a m e = " S y s t e m I n s t a n c e N a m e "   t y p e = " x s : s t r i n g " > < / x s : a t t r i b u t e >  
 < x s : a t t r i b u t e   n a m e = " A s s o c i a t i o n N a m e "   t y p e = " x s : s t r i n g " > < / x s : a t t r i b u t e >  
 < x s : e l e m e n t   n a m e = " B D C E n t i t y " >  
 < x s : c o m p l e x T y p e >  
 < x s : s e q u e n c e >  
 < x s : e l e m e n t   r e f = " p c : E n t i t y D i s p l a y N a m e "   m i n O c c u r s = " 0 " > < / x s : e l e m e n t >  
 < x s : e l e m e n t   r e f = " p c : E n t i t y I n s t a n c e R e f e r e n c e "   m i n O c c u r s = " 0 " > < / x s : e l e m e n t >  
 < x s : e l e m e n t   r e f = " p c : E n t i t y I d 1 "   m i n O c c u r s = " 0 " > < / x s : e l e m e n t >  
 < x s : e l e m e n t   r e f = " p c : E n t i t y I d 2 "   m i n O c c u r s = " 0 " > < / x s : e l e m e n t >  
 < x s : e l e m e n t   r e f = " p c : E n t i t y I d 3 "   m i n O c c u r s = " 0 " > < / x s : e l e m e n t >  
 < x s : e l e m e n t   r e f = " p c : E n t i t y I d 4 "   m i n O c c u r s = " 0 " > < / x s : e l e m e n t >  
 < x s : e l e m e n t   r e f = " p c : E n t i t y I d 5 "   m i n O c c u r s = " 0 " > < / x s : e l e m e n t >  
 < / x s : s e q u e n c e >  
 < / x s : c o m p l e x T y p e >  
 < / x s : e l e m e n t >  
 < x s : e l e m e n t   n a m e = " E n t i t y D i s p l a y N a m e "   t y p e = " x s : s t r i n g " > < / x s : e l e m e n t >  
 < x s : e l e m e n t   n a m e = " E n t i t y I n s t a n c e R e f e r e n c e "   t y p e = " x s : s t r i n g " > < / x s : e l e m e n t >  
 < x s : e l e m e n t   n a m e = " E n t i t y I d 1 "   t y p e = " x s : s t r i n g " > < / x s : e l e m e n t >  
 < x s : e l e m e n t   n a m e = " E n t i t y I d 2 "   t y p e = " x s : s t r i n g " > < / x s : e l e m e n t >  
 < x s : e l e m e n t   n a m e = " E n t i t y I d 3 "   t y p e = " x s : s t r i n g " > < / x s : e l e m e n t >  
 < x s : e l e m e n t   n a m e = " E n t i t y I d 4 "   t y p e = " x s : s t r i n g " > < / x s : e l e m e n t >  
 < x s : e l e m e n t   n a m e = " E n t i t y I d 5 "   t y p e = " x s : s t r i n g " > < / x s : e l e m e n t >  
 < x s : e l e m e n t   n a m e = " T e r m s " >  
 < x s : c o m p l e x T y p e >  
 < x s : s e q u e n c e >  
 < x s : e l e m e n t   r e f = " p c : T e r m I n f o "   m i n O c c u r s = " 0 "   m a x O c c u r s = " u n b o u n d e d " > < / x s : e l e m e n t >  
 < / x s : s e q u e n c e >  
 < / x s : c o m p l e x T y p e >  
 < / x s : e l e m e n t >  
 < x s : e l e m e n t   n a m e = " T e r m I n f o " >  
 < x s : c o m p l e x T y p e >  
 < x s : s e q u e n c e >  
 < x s : e l e m e n t   r e f = " p c : T e r m N a m e "   m i n O c c u r s = " 0 " > < / x s : e l e m e n t >  
 < x s : e l e m e n t   r e f = " p c : T e r m I d "   m i n O c c u r s = " 0 " > < / x s : e l e m e n t >  
 < / x s : s e q u e n c e >  
 < / x s : c o m p l e x T y p e >  
 < / x s : e l e m e n t >  
 < x s : e l e m e n t   n a m e = " T e r m N a m e "   t y p e = " x s : s t r i n g " > < / x s : e l e m e n t >  
 < x s : e l e m e n t   n a m e = " T e r m I d "   t y p e = " x s : s t r i n g " > < / x s : e l e m e n t >  
 < / x s : s c h e m a >  
 < / c t : c o n t e n t T y p e S c h e m a > 
</file>

<file path=customXml/item2.xml>��< ? x m l   v e r s i o n = " 1 . 0 " ? > < p : p r o p e r t i e s   x m l n s : p = " h t t p : / / s c h e m a s . m i c r o s o f t . c o m / o f f i c e / 2 0 0 6 / m e t a d a t a / p r o p e r t i e s "   x m l n s : x s i = " h t t p : / / w w w . w 3 . o r g / 2 0 0 1 / X M L S c h e m a - i n s t a n c e "   x m l n s : p c = " h t t p : / / s c h e m a s . m i c r o s o f t . c o m / o f f i c e / i n f o p a t h / 2 0 0 7 / P a r t n e r C o n t r o l s " > < d o c u m e n t M a n a g e m e n t / > < / p : p r o p e r t i e s > 
</file>

<file path=customXml/item3.xml>��< ? m s o - c o n t e n t T y p e ? > < F o r m T e m p l a t e s   x m l n s = " h t t p : / / s c h e m a s . m i c r o s o f t . c o m / s h a r e p o i n t / v 3 / c o n t e n t t y p e / f o r m s " > < D i s p l a y > D o c u m e n t L i b r a r y F o r m < / D i s p l a y > < E d i t > D o c u m e n t L i b r a r y F o r m < / E d i t > < N e w > D o c u m e n t L i b r a r y F o r m < / N e w > < / F o r m T e m p l a t e s > 
</file>

<file path=customXml/itemProps1.xml><?xml version="1.0" encoding="utf-8"?>
<ds:datastoreItem xmlns:ds="http://schemas.openxmlformats.org/officeDocument/2006/customXml" ds:itemID="{60632D0F-4AAE-4373-B3E1-E00DE5A548CC}">
  <ds:schemaRefs/>
</ds:datastoreItem>
</file>

<file path=customXml/itemProps2.xml><?xml version="1.0" encoding="utf-8"?>
<ds:datastoreItem xmlns:ds="http://schemas.openxmlformats.org/officeDocument/2006/customXml" ds:itemID="{1AAF3562-918A-4859-94D8-BB330B391F1A}">
  <ds:schemaRefs/>
</ds:datastoreItem>
</file>

<file path=customXml/itemProps3.xml><?xml version="1.0" encoding="utf-8"?>
<ds:datastoreItem xmlns:ds="http://schemas.openxmlformats.org/officeDocument/2006/customXml" ds:itemID="{C0BF238C-400F-4ED2-A951-EA2D3646283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ITA 2024</vt:lpstr>
      <vt:lpstr>ITA 2024 propojená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Magdík</dc:creator>
  <cp:lastModifiedBy>JAVURKOVAJ</cp:lastModifiedBy>
  <dcterms:created xsi:type="dcterms:W3CDTF">2014-12-19T11:51:00Z</dcterms:created>
  <dcterms:modified xsi:type="dcterms:W3CDTF">2024-01-22T14:26:03Z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0x0101003D8C5C35524906468C4410C1D9853A5B</vt:lpwstr>
  </property>
  <property fmtid="{D5CDD505-2E9C-101B-9397-08002B2CF9AE}" pid="3" name="ICV">
    <vt:lpwstr>F2B74004F2EC487CABFCA8D94424B648_12</vt:lpwstr>
  </property>
  <property fmtid="{D5CDD505-2E9C-101B-9397-08002B2CF9AE}" pid="4" name="KSOProductBuildVer">
    <vt:lpwstr>1033-12.2.0.13431</vt:lpwstr>
  </property>
</Properties>
</file>