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vfu-my.sharepoint.com/personal/kacalovat_vfu_cz/Documents/ITA/ITA 2022/Web/Vyhlášení soutěže 2022/"/>
    </mc:Choice>
  </mc:AlternateContent>
  <xr:revisionPtr revIDLastSave="6" documentId="8_{550B674F-32D5-46C6-B316-B130DD5B7B4A}" xr6:coauthVersionLast="47" xr6:coauthVersionMax="47" xr10:uidLastSave="{D4DDD35B-4DFE-4D30-B7A5-655F4889D1CA}"/>
  <bookViews>
    <workbookView xWindow="-110" yWindow="-110" windowWidth="19420" windowHeight="10420" xr2:uid="{00000000-000D-0000-FFFF-FFFF00000000}"/>
  </bookViews>
  <sheets>
    <sheet name="ITA 2022 " sheetId="1" r:id="rId1"/>
    <sheet name="ITA 2022 propojená" sheetId="5" r:id="rId2"/>
  </sheets>
  <definedNames>
    <definedName name="_xlnm.Print_Area" localSheetId="0">'ITA 2022 '!$A$9:$J$32</definedName>
    <definedName name="_xlnm.Print_Area" localSheetId="1">'ITA 2022 propojená'!$A$11:$J$35</definedName>
    <definedName name="_xlnm.Print_Titles" localSheetId="0">'ITA 2022 '!$1:$1</definedName>
    <definedName name="_xlnm.Print_Titles" localSheetId="1">'ITA 2022 propojená'!$3:$3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5" l="1"/>
  <c r="Q24" i="5" l="1"/>
  <c r="Q22" i="5"/>
  <c r="Q20" i="5"/>
  <c r="Q14" i="5"/>
  <c r="Q13" i="5"/>
  <c r="D13" i="1" l="1"/>
  <c r="Q15" i="5" l="1"/>
  <c r="D83" i="5"/>
  <c r="D84" i="5" s="1"/>
  <c r="D49" i="5"/>
  <c r="D50" i="5" s="1"/>
  <c r="D61" i="5" s="1"/>
  <c r="D15" i="5"/>
  <c r="D16" i="5" s="1"/>
  <c r="D14" i="1"/>
  <c r="D25" i="1" s="1"/>
  <c r="D57" i="5" l="1"/>
  <c r="H57" i="5" s="1"/>
  <c r="D64" i="5"/>
  <c r="D66" i="5" s="1"/>
  <c r="Q16" i="5"/>
  <c r="Q27" i="5" s="1"/>
  <c r="D95" i="5"/>
  <c r="D98" i="5" s="1"/>
  <c r="D51" i="5"/>
  <c r="H51" i="5" s="1"/>
  <c r="D55" i="5"/>
  <c r="H55" i="5" s="1"/>
  <c r="D59" i="5"/>
  <c r="H59" i="5" s="1"/>
  <c r="D27" i="5"/>
  <c r="Q30" i="5" l="1"/>
  <c r="Q32" i="5" s="1"/>
  <c r="D17" i="5"/>
  <c r="H17" i="5" s="1"/>
  <c r="D30" i="5"/>
  <c r="D32" i="5" s="1"/>
  <c r="D28" i="1"/>
  <c r="D30" i="1" s="1"/>
  <c r="H30" i="1" s="1"/>
  <c r="Q21" i="5"/>
  <c r="U21" i="5" s="1"/>
  <c r="Q23" i="5"/>
  <c r="U23" i="5" s="1"/>
  <c r="Q17" i="5"/>
  <c r="U17" i="5" s="1"/>
  <c r="Q25" i="5"/>
  <c r="U25" i="5" s="1"/>
  <c r="D93" i="5"/>
  <c r="H93" i="5" s="1"/>
  <c r="D89" i="5"/>
  <c r="H89" i="5" s="1"/>
  <c r="D91" i="5"/>
  <c r="H91" i="5" s="1"/>
  <c r="D100" i="5"/>
  <c r="D85" i="5"/>
  <c r="H85" i="5" s="1"/>
  <c r="D25" i="5"/>
  <c r="H25" i="5" s="1"/>
  <c r="D21" i="5"/>
  <c r="H21" i="5" s="1"/>
  <c r="D23" i="5"/>
  <c r="H23" i="5" s="1"/>
  <c r="D21" i="1"/>
  <c r="H21" i="1" s="1"/>
  <c r="D23" i="1"/>
  <c r="H23" i="1" s="1"/>
  <c r="D19" i="1"/>
  <c r="H19" i="1" s="1"/>
  <c r="D15" i="1"/>
  <c r="H15" i="1" s="1"/>
  <c r="U32" i="5" l="1"/>
  <c r="F67" i="5" l="1"/>
  <c r="F66" i="5"/>
  <c r="X19" i="5"/>
  <c r="F33" i="5"/>
  <c r="F32" i="5"/>
  <c r="F101" i="5"/>
  <c r="F100" i="5"/>
  <c r="H66" i="5" l="1"/>
  <c r="H32" i="5"/>
  <c r="H10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Magdík</author>
    <author>Autor</author>
  </authors>
  <commentList>
    <comment ref="C2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22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28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Magdík</author>
    <author>Autor</author>
  </authors>
  <commentList>
    <comment ref="C22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P22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24" authorId="1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P24" authorId="1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30" authorId="1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  <comment ref="P30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  <comment ref="C56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58" authorId="1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64" authorId="1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  <comment ref="C90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aktivní účasti na konferencích (domácích i zahraničních), nelze hradit řešení projektu ve formě dlouhodobé stáže mmo VFU</t>
        </r>
      </text>
    </comment>
    <comment ref="C92" authorId="1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Práce na fakturu, smlouvy dle Občanského zákoníku, zakoupení software apod.</t>
        </r>
      </text>
    </comment>
    <comment ref="C98" authorId="1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režijní náklady 15% z celkové sumy (z mezisoučtu)</t>
        </r>
      </text>
    </comment>
  </commentList>
</comments>
</file>

<file path=xl/sharedStrings.xml><?xml version="1.0" encoding="utf-8"?>
<sst xmlns="http://schemas.openxmlformats.org/spreadsheetml/2006/main" count="167" uniqueCount="40">
  <si>
    <t>Vstupní parametry</t>
  </si>
  <si>
    <t>Kritérium</t>
  </si>
  <si>
    <t>Kontrola</t>
  </si>
  <si>
    <t>doplňkové náklady (15%)</t>
  </si>
  <si>
    <t>způsobilé náklady celkem</t>
  </si>
  <si>
    <t>Nákladová položka</t>
  </si>
  <si>
    <t>DO KDY NUTNO VYČERPAT FINANCE?</t>
  </si>
  <si>
    <t>max. 70 % přímých nákladů</t>
  </si>
  <si>
    <t>min. 5% z přímých nákladů</t>
  </si>
  <si>
    <t>1)Přímé náklady</t>
  </si>
  <si>
    <t>Provozní náklady</t>
  </si>
  <si>
    <t>podíl osobních nákladů na celk. přímých nákl.</t>
  </si>
  <si>
    <t>podíl provozních nákladů na přímých nákl.</t>
  </si>
  <si>
    <t>podíl cestovních nákladů na přímých nákl.</t>
  </si>
  <si>
    <t>podíl nákladů na služby na přímých nákl.</t>
  </si>
  <si>
    <t>mezisoučet přímých nákladů</t>
  </si>
  <si>
    <t>Cestovní náklady</t>
  </si>
  <si>
    <t>Náklady na služby</t>
  </si>
  <si>
    <t>2)Doplňové (režijní) náklady</t>
  </si>
  <si>
    <t>max. 20% z přímých nákladů</t>
  </si>
  <si>
    <t>* hodnoty zadávejte pouze do žlutých rámečků ve sloupci "Vstupní parametry", zbylé hodnoty budou dopočítány</t>
  </si>
  <si>
    <t xml:space="preserve">Osobní náklady celkem </t>
  </si>
  <si>
    <t>Odvody z mzdových nákladů (33,8%)</t>
  </si>
  <si>
    <t>Stipendia celkem</t>
  </si>
  <si>
    <t>Mzdové náklady celkem (bez odvodů)</t>
  </si>
  <si>
    <t>FVL</t>
  </si>
  <si>
    <t>FVHE</t>
  </si>
  <si>
    <t>CEITEC</t>
  </si>
  <si>
    <t>CELKEM</t>
  </si>
  <si>
    <t>CELKEM za všechny součásti</t>
  </si>
  <si>
    <t>Podíl na projektu v %</t>
  </si>
  <si>
    <t>MIN.</t>
  </si>
  <si>
    <t>MAX.</t>
  </si>
  <si>
    <t>* hodnoty zadávejte pouze do žlutých rámečků ve sloupci "Vstupní parametry" a "Podíl na projektu v %", zbylé hodnoty budou dopočítány</t>
  </si>
  <si>
    <t>min. 1000 tis. - max. 5000 tis. Kč</t>
  </si>
  <si>
    <t>Pravidla pro poskytování podpory na Institucionální výzkum VETUNI prostřednictvím ITA VETUNI</t>
  </si>
  <si>
    <t>KALKULACE NÁKLADŮ:  ITA</t>
  </si>
  <si>
    <t>ukončení čerpání finančních prostředků 30.11.2022</t>
  </si>
  <si>
    <t>V souladu se směrnicí rektora č. ZS 1/2022
Pravidla pro poskytování podpory na Institucionální výzkum VETUNI prostřednictvím ITA VETUNI</t>
  </si>
  <si>
    <t>V souladu se směrnicí rektora č. ZS 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</si>
</sst>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&quot;Kč&quot;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6" fillId="4" borderId="0" xfId="1" applyNumberFormat="1" applyFont="1" applyFill="1" applyProtection="1"/>
    <xf numFmtId="165" fontId="7" fillId="4" borderId="0" xfId="0" applyNumberFormat="1" applyFont="1" applyFill="1" applyProtection="1"/>
    <xf numFmtId="165" fontId="11" fillId="4" borderId="0" xfId="0" applyNumberFormat="1" applyFont="1" applyFill="1" applyProtection="1"/>
    <xf numFmtId="165" fontId="8" fillId="4" borderId="0" xfId="0" applyNumberFormat="1" applyFont="1" applyFill="1" applyProtection="1"/>
    <xf numFmtId="0" fontId="10" fillId="4" borderId="0" xfId="0" applyFont="1" applyFill="1" applyBorder="1" applyProtection="1"/>
    <xf numFmtId="0" fontId="10" fillId="4" borderId="0" xfId="0" applyFont="1" applyFill="1" applyProtection="1"/>
    <xf numFmtId="0" fontId="0" fillId="4" borderId="0" xfId="0" applyFill="1" applyProtection="1"/>
    <xf numFmtId="0" fontId="7" fillId="4" borderId="0" xfId="0" applyFont="1" applyFill="1" applyAlignment="1" applyProtection="1">
      <alignment horizontal="left"/>
    </xf>
    <xf numFmtId="0" fontId="2" fillId="3" borderId="0" xfId="0" applyFont="1" applyFill="1" applyProtection="1"/>
    <xf numFmtId="165" fontId="11" fillId="3" borderId="0" xfId="0" applyNumberFormat="1" applyFont="1" applyFill="1" applyProtection="1"/>
    <xf numFmtId="0" fontId="5" fillId="3" borderId="0" xfId="0" applyFont="1" applyFill="1" applyProtection="1"/>
    <xf numFmtId="0" fontId="0" fillId="0" borderId="1" xfId="0" applyBorder="1" applyProtection="1"/>
    <xf numFmtId="0" fontId="0" fillId="4" borderId="0" xfId="0" applyFill="1" applyAlignment="1" applyProtection="1">
      <alignment horizontal="right"/>
    </xf>
    <xf numFmtId="165" fontId="0" fillId="5" borderId="1" xfId="0" applyNumberFormat="1" applyFill="1" applyBorder="1" applyProtection="1">
      <protection locked="0"/>
    </xf>
    <xf numFmtId="2" fontId="6" fillId="4" borderId="0" xfId="1" applyNumberFormat="1" applyFont="1" applyFill="1" applyProtection="1"/>
    <xf numFmtId="0" fontId="0" fillId="4" borderId="0" xfId="0" applyFill="1" applyBorder="1" applyAlignment="1" applyProtection="1">
      <alignment horizontal="right"/>
    </xf>
    <xf numFmtId="0" fontId="0" fillId="4" borderId="0" xfId="0" applyFill="1" applyBorder="1" applyProtection="1"/>
    <xf numFmtId="165" fontId="7" fillId="4" borderId="0" xfId="0" applyNumberFormat="1" applyFont="1" applyFill="1" applyBorder="1" applyProtection="1"/>
    <xf numFmtId="0" fontId="2" fillId="3" borderId="0" xfId="0" applyFont="1" applyFill="1" applyBorder="1" applyProtection="1"/>
    <xf numFmtId="165" fontId="11" fillId="3" borderId="0" xfId="0" applyNumberFormat="1" applyFont="1" applyFill="1" applyBorder="1" applyProtection="1"/>
    <xf numFmtId="165" fontId="11" fillId="4" borderId="0" xfId="0" applyNumberFormat="1" applyFont="1" applyFill="1" applyBorder="1" applyProtection="1"/>
    <xf numFmtId="2" fontId="6" fillId="4" borderId="0" xfId="1" applyNumberFormat="1" applyFont="1" applyFill="1" applyBorder="1" applyProtection="1"/>
    <xf numFmtId="164" fontId="6" fillId="4" borderId="0" xfId="1" applyNumberFormat="1" applyFont="1" applyFill="1" applyBorder="1" applyProtection="1"/>
    <xf numFmtId="0" fontId="7" fillId="4" borderId="0" xfId="0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165" fontId="8" fillId="4" borderId="0" xfId="0" applyNumberFormat="1" applyFont="1" applyFill="1" applyBorder="1" applyProtection="1"/>
    <xf numFmtId="165" fontId="11" fillId="3" borderId="1" xfId="0" applyNumberFormat="1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165" fontId="11" fillId="3" borderId="0" xfId="0" applyNumberFormat="1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2" borderId="0" xfId="0" applyFill="1" applyProtection="1"/>
    <xf numFmtId="0" fontId="0" fillId="4" borderId="0" xfId="0" applyFill="1" applyAlignment="1" applyProtection="1">
      <alignment horizontal="center"/>
    </xf>
    <xf numFmtId="0" fontId="2" fillId="4" borderId="0" xfId="0" applyFont="1" applyFill="1" applyProtection="1"/>
    <xf numFmtId="0" fontId="0" fillId="3" borderId="0" xfId="0" applyFill="1" applyProtection="1"/>
    <xf numFmtId="0" fontId="13" fillId="2" borderId="0" xfId="0" applyFont="1" applyFill="1" applyProtection="1"/>
    <xf numFmtId="165" fontId="0" fillId="4" borderId="0" xfId="0" applyNumberFormat="1" applyFill="1" applyBorder="1" applyProtection="1"/>
    <xf numFmtId="10" fontId="0" fillId="4" borderId="0" xfId="0" applyNumberFormat="1" applyFill="1" applyBorder="1" applyProtection="1"/>
    <xf numFmtId="0" fontId="0" fillId="0" borderId="2" xfId="0" applyBorder="1" applyProtection="1"/>
    <xf numFmtId="10" fontId="0" fillId="0" borderId="2" xfId="0" applyNumberFormat="1" applyBorder="1" applyProtection="1"/>
    <xf numFmtId="166" fontId="12" fillId="4" borderId="0" xfId="0" applyNumberFormat="1" applyFont="1" applyFill="1" applyProtection="1"/>
    <xf numFmtId="164" fontId="12" fillId="4" borderId="0" xfId="0" applyNumberFormat="1" applyFont="1" applyFill="1" applyProtection="1"/>
    <xf numFmtId="9" fontId="0" fillId="4" borderId="0" xfId="0" applyNumberFormat="1" applyFill="1" applyProtection="1"/>
    <xf numFmtId="165" fontId="0" fillId="4" borderId="0" xfId="0" applyNumberFormat="1" applyFill="1" applyProtection="1"/>
    <xf numFmtId="1" fontId="0" fillId="4" borderId="0" xfId="1" applyNumberFormat="1" applyFont="1" applyFill="1" applyProtection="1"/>
    <xf numFmtId="0" fontId="9" fillId="0" borderId="0" xfId="0" applyFont="1" applyProtection="1"/>
    <xf numFmtId="165" fontId="0" fillId="0" borderId="0" xfId="0" applyNumberFormat="1" applyProtection="1"/>
    <xf numFmtId="0" fontId="15" fillId="5" borderId="13" xfId="0" applyFont="1" applyFill="1" applyBorder="1" applyAlignment="1" applyProtection="1">
      <alignment horizontal="left"/>
    </xf>
    <xf numFmtId="0" fontId="15" fillId="5" borderId="14" xfId="0" applyFont="1" applyFill="1" applyBorder="1" applyAlignment="1" applyProtection="1">
      <alignment horizontal="left"/>
    </xf>
    <xf numFmtId="0" fontId="15" fillId="5" borderId="15" xfId="0" applyFont="1" applyFill="1" applyBorder="1" applyAlignment="1" applyProtection="1">
      <alignment horizontal="left"/>
    </xf>
    <xf numFmtId="0" fontId="14" fillId="0" borderId="6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0" fillId="2" borderId="6" xfId="0" applyFill="1" applyBorder="1" applyProtection="1"/>
    <xf numFmtId="0" fontId="0" fillId="4" borderId="0" xfId="0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</xf>
    <xf numFmtId="0" fontId="0" fillId="2" borderId="7" xfId="0" applyFill="1" applyBorder="1" applyProtection="1"/>
    <xf numFmtId="0" fontId="2" fillId="4" borderId="0" xfId="0" applyFont="1" applyFill="1" applyBorder="1" applyProtection="1"/>
    <xf numFmtId="0" fontId="0" fillId="3" borderId="0" xfId="0" applyFill="1" applyBorder="1" applyProtection="1"/>
    <xf numFmtId="0" fontId="0" fillId="2" borderId="0" xfId="0" applyFill="1" applyBorder="1" applyProtection="1"/>
    <xf numFmtId="0" fontId="13" fillId="2" borderId="0" xfId="0" applyFont="1" applyFill="1" applyBorder="1" applyProtection="1"/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9" fontId="14" fillId="3" borderId="3" xfId="0" applyNumberFormat="1" applyFont="1" applyFill="1" applyBorder="1" applyAlignment="1" applyProtection="1">
      <alignment horizontal="center" vertical="center"/>
    </xf>
    <xf numFmtId="9" fontId="14" fillId="3" borderId="4" xfId="0" applyNumberFormat="1" applyFont="1" applyFill="1" applyBorder="1" applyAlignment="1" applyProtection="1">
      <alignment horizontal="center" vertical="center"/>
    </xf>
    <xf numFmtId="9" fontId="14" fillId="3" borderId="5" xfId="0" applyNumberFormat="1" applyFont="1" applyFill="1" applyBorder="1" applyAlignment="1" applyProtection="1">
      <alignment horizontal="center" vertical="center"/>
    </xf>
    <xf numFmtId="9" fontId="14" fillId="3" borderId="6" xfId="0" applyNumberFormat="1" applyFont="1" applyFill="1" applyBorder="1" applyAlignment="1" applyProtection="1">
      <alignment horizontal="center" vertical="center"/>
    </xf>
    <xf numFmtId="9" fontId="14" fillId="3" borderId="0" xfId="0" applyNumberFormat="1" applyFont="1" applyFill="1" applyBorder="1" applyAlignment="1" applyProtection="1">
      <alignment horizontal="center" vertical="center"/>
    </xf>
    <xf numFmtId="9" fontId="14" fillId="3" borderId="7" xfId="0" applyNumberFormat="1" applyFont="1" applyFill="1" applyBorder="1" applyAlignment="1" applyProtection="1">
      <alignment horizontal="center" vertical="center"/>
    </xf>
    <xf numFmtId="10" fontId="2" fillId="0" borderId="16" xfId="0" applyNumberFormat="1" applyFont="1" applyBorder="1" applyAlignment="1" applyProtection="1">
      <alignment horizontal="center" vertical="center"/>
    </xf>
    <xf numFmtId="10" fontId="2" fillId="0" borderId="17" xfId="0" applyNumberFormat="1" applyFont="1" applyBorder="1" applyAlignment="1" applyProtection="1">
      <alignment horizontal="center" vertical="center"/>
    </xf>
    <xf numFmtId="10" fontId="2" fillId="0" borderId="18" xfId="0" applyNumberFormat="1" applyFont="1" applyBorder="1" applyAlignment="1" applyProtection="1">
      <alignment horizontal="center" vertical="center"/>
    </xf>
    <xf numFmtId="10" fontId="2" fillId="0" borderId="19" xfId="0" applyNumberFormat="1" applyFont="1" applyBorder="1" applyAlignment="1" applyProtection="1">
      <alignment horizontal="center" vertical="center"/>
    </xf>
    <xf numFmtId="10" fontId="2" fillId="0" borderId="0" xfId="0" applyNumberFormat="1" applyFont="1" applyBorder="1" applyAlignment="1" applyProtection="1">
      <alignment horizontal="center" vertical="center"/>
    </xf>
    <xf numFmtId="10" fontId="2" fillId="0" borderId="20" xfId="0" applyNumberFormat="1" applyFont="1" applyBorder="1" applyAlignment="1" applyProtection="1">
      <alignment horizontal="center" vertical="center"/>
    </xf>
    <xf numFmtId="166" fontId="12" fillId="4" borderId="0" xfId="0" applyNumberFormat="1" applyFont="1" applyFill="1" applyBorder="1" applyProtection="1"/>
    <xf numFmtId="164" fontId="12" fillId="4" borderId="0" xfId="0" applyNumberFormat="1" applyFont="1" applyFill="1" applyBorder="1" applyProtection="1"/>
    <xf numFmtId="10" fontId="2" fillId="0" borderId="21" xfId="0" applyNumberFormat="1" applyFont="1" applyBorder="1" applyAlignment="1" applyProtection="1">
      <alignment horizontal="center" vertical="center"/>
    </xf>
    <xf numFmtId="10" fontId="2" fillId="0" borderId="22" xfId="0" applyNumberFormat="1" applyFont="1" applyBorder="1" applyAlignment="1" applyProtection="1">
      <alignment horizontal="center" vertical="center"/>
    </xf>
    <xf numFmtId="10" fontId="2" fillId="0" borderId="23" xfId="0" applyNumberFormat="1" applyFont="1" applyBorder="1" applyAlignment="1" applyProtection="1">
      <alignment horizontal="center" vertical="center"/>
    </xf>
    <xf numFmtId="9" fontId="0" fillId="4" borderId="0" xfId="0" applyNumberFormat="1" applyFill="1" applyBorder="1" applyProtection="1"/>
    <xf numFmtId="1" fontId="0" fillId="4" borderId="0" xfId="1" applyNumberFormat="1" applyFont="1" applyFill="1" applyBorder="1" applyProtection="1"/>
    <xf numFmtId="10" fontId="0" fillId="0" borderId="11" xfId="0" applyNumberFormat="1" applyBorder="1" applyAlignment="1" applyProtection="1">
      <alignment horizontal="center" vertical="center"/>
    </xf>
    <xf numFmtId="10" fontId="0" fillId="0" borderId="12" xfId="0" applyNumberFormat="1" applyBorder="1" applyAlignment="1" applyProtection="1">
      <alignment horizontal="center" vertical="center"/>
    </xf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9" fontId="14" fillId="5" borderId="3" xfId="0" applyNumberFormat="1" applyFont="1" applyFill="1" applyBorder="1" applyAlignment="1" applyProtection="1">
      <alignment horizontal="center" vertical="center"/>
      <protection locked="0"/>
    </xf>
    <xf numFmtId="9" fontId="14" fillId="5" borderId="4" xfId="0" applyNumberFormat="1" applyFont="1" applyFill="1" applyBorder="1" applyAlignment="1" applyProtection="1">
      <alignment horizontal="center" vertical="center"/>
      <protection locked="0"/>
    </xf>
    <xf numFmtId="9" fontId="14" fillId="5" borderId="5" xfId="0" applyNumberFormat="1" applyFont="1" applyFill="1" applyBorder="1" applyAlignment="1" applyProtection="1">
      <alignment horizontal="center" vertical="center"/>
      <protection locked="0"/>
    </xf>
    <xf numFmtId="9" fontId="14" fillId="5" borderId="6" xfId="0" applyNumberFormat="1" applyFont="1" applyFill="1" applyBorder="1" applyAlignment="1" applyProtection="1">
      <alignment horizontal="center" vertical="center"/>
      <protection locked="0"/>
    </xf>
    <xf numFmtId="9" fontId="14" fillId="5" borderId="0" xfId="0" applyNumberFormat="1" applyFont="1" applyFill="1" applyBorder="1" applyAlignment="1" applyProtection="1">
      <alignment horizontal="center" vertical="center"/>
      <protection locked="0"/>
    </xf>
    <xf numFmtId="9" fontId="14" fillId="5" borderId="7" xfId="0" applyNumberFormat="1" applyFont="1" applyFill="1" applyBorder="1" applyAlignment="1" applyProtection="1">
      <alignment horizontal="center" vertical="center"/>
      <protection locked="0"/>
    </xf>
    <xf numFmtId="9" fontId="14" fillId="5" borderId="8" xfId="0" applyNumberFormat="1" applyFont="1" applyFill="1" applyBorder="1" applyAlignment="1" applyProtection="1">
      <alignment horizontal="center" vertical="center"/>
      <protection locked="0"/>
    </xf>
    <xf numFmtId="9" fontId="14" fillId="5" borderId="9" xfId="0" applyNumberFormat="1" applyFont="1" applyFill="1" applyBorder="1" applyAlignment="1" applyProtection="1">
      <alignment horizontal="center" vertical="center"/>
      <protection locked="0"/>
    </xf>
    <xf numFmtId="9" fontId="14" fillId="5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72"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AFAF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A7A7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0A8A6"/>
        </patternFill>
      </fill>
    </dxf>
  </dxfs>
  <tableStyles count="0" defaultTableStyle="TableStyleMedium2" defaultPivotStyle="PivotStyleLight16"/>
  <colors>
    <mruColors>
      <color rgb="FFFFFF99"/>
      <color rgb="FFFFA7A7"/>
      <color rgb="FFFFAFAF"/>
      <color rgb="FFFF9999"/>
      <color rgb="FFF2CBC4"/>
      <color rgb="FFF0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zoomScale="60" zoomScaleNormal="60" workbookViewId="0">
      <selection activeCell="D11" sqref="D11"/>
    </sheetView>
  </sheetViews>
  <sheetFormatPr defaultColWidth="8.81640625" defaultRowHeight="14.5" x14ac:dyDescent="0.35"/>
  <cols>
    <col min="1" max="2" width="2.26953125" style="31" customWidth="1"/>
    <col min="3" max="3" width="40.26953125" style="31" customWidth="1"/>
    <col min="4" max="4" width="16.81640625" style="31" customWidth="1"/>
    <col min="5" max="5" width="2.1796875" style="31" customWidth="1"/>
    <col min="6" max="6" width="30.1796875" style="31" customWidth="1"/>
    <col min="7" max="7" width="2.1796875" style="31" customWidth="1"/>
    <col min="8" max="8" width="16.1796875" style="31" customWidth="1"/>
    <col min="9" max="10" width="2.1796875" style="31" customWidth="1"/>
    <col min="11" max="16384" width="8.81640625" style="31"/>
  </cols>
  <sheetData>
    <row r="1" spans="1:10" ht="32.25" customHeight="1" x14ac:dyDescent="0.3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35">
      <c r="A2" s="32"/>
      <c r="B2" s="7"/>
      <c r="C2" s="33" t="s">
        <v>39</v>
      </c>
      <c r="D2" s="33"/>
      <c r="E2" s="33"/>
      <c r="F2" s="33"/>
      <c r="G2" s="33"/>
      <c r="H2" s="33"/>
      <c r="I2" s="7"/>
      <c r="J2" s="32"/>
    </row>
    <row r="3" spans="1:10" x14ac:dyDescent="0.35">
      <c r="A3" s="32"/>
      <c r="B3" s="7"/>
      <c r="C3" s="33" t="s">
        <v>35</v>
      </c>
      <c r="D3" s="33"/>
      <c r="E3" s="33"/>
      <c r="F3" s="33"/>
      <c r="G3" s="33"/>
      <c r="H3" s="33"/>
      <c r="I3" s="33"/>
      <c r="J3" s="32"/>
    </row>
    <row r="4" spans="1:10" x14ac:dyDescent="0.35">
      <c r="A4" s="32"/>
      <c r="B4" s="7"/>
      <c r="C4" s="7"/>
      <c r="D4" s="7"/>
      <c r="E4" s="7"/>
      <c r="F4" s="7"/>
      <c r="G4" s="7"/>
      <c r="H4" s="7"/>
      <c r="I4" s="7"/>
      <c r="J4" s="32"/>
    </row>
    <row r="5" spans="1:10" x14ac:dyDescent="0.35">
      <c r="A5" s="32"/>
      <c r="B5" s="7"/>
      <c r="C5" s="34" t="s">
        <v>20</v>
      </c>
      <c r="D5" s="7"/>
      <c r="E5" s="7"/>
      <c r="F5" s="7"/>
      <c r="G5" s="7"/>
      <c r="H5" s="7"/>
      <c r="I5" s="7"/>
      <c r="J5" s="32"/>
    </row>
    <row r="6" spans="1:10" x14ac:dyDescent="0.35">
      <c r="A6" s="32"/>
      <c r="B6" s="7"/>
      <c r="C6" s="9" t="s">
        <v>6</v>
      </c>
      <c r="D6" s="35"/>
      <c r="E6" s="35"/>
      <c r="F6" s="35"/>
      <c r="G6" s="35"/>
      <c r="H6" s="35"/>
      <c r="I6" s="7"/>
      <c r="J6" s="32"/>
    </row>
    <row r="7" spans="1:10" x14ac:dyDescent="0.35">
      <c r="A7" s="32"/>
      <c r="B7" s="7"/>
      <c r="C7" s="34" t="s">
        <v>37</v>
      </c>
      <c r="D7" s="7"/>
      <c r="E7" s="7"/>
      <c r="F7" s="7"/>
      <c r="G7" s="7"/>
      <c r="H7" s="7"/>
      <c r="I7" s="7"/>
      <c r="J7" s="32"/>
    </row>
    <row r="8" spans="1:10" x14ac:dyDescent="0.35">
      <c r="A8" s="32"/>
      <c r="B8" s="7"/>
      <c r="C8" s="7"/>
      <c r="D8" s="7"/>
      <c r="E8" s="7"/>
      <c r="F8" s="7"/>
      <c r="G8" s="7"/>
      <c r="H8" s="7"/>
      <c r="I8" s="7"/>
      <c r="J8" s="32"/>
    </row>
    <row r="9" spans="1:10" x14ac:dyDescent="0.35">
      <c r="A9" s="32"/>
      <c r="B9" s="32"/>
      <c r="C9" s="36" t="s">
        <v>5</v>
      </c>
      <c r="D9" s="36" t="s">
        <v>0</v>
      </c>
      <c r="E9" s="36"/>
      <c r="F9" s="36" t="s">
        <v>1</v>
      </c>
      <c r="G9" s="36"/>
      <c r="H9" s="36" t="s">
        <v>2</v>
      </c>
      <c r="I9" s="36"/>
      <c r="J9" s="32"/>
    </row>
    <row r="10" spans="1:10" ht="16.5" customHeight="1" thickBot="1" x14ac:dyDescent="0.4">
      <c r="A10" s="32"/>
      <c r="B10" s="7"/>
      <c r="C10" s="34" t="s">
        <v>9</v>
      </c>
      <c r="D10" s="7"/>
      <c r="E10" s="7"/>
      <c r="F10" s="7"/>
      <c r="G10" s="7"/>
      <c r="H10" s="7"/>
      <c r="I10" s="7"/>
      <c r="J10" s="32"/>
    </row>
    <row r="11" spans="1:10" ht="15" thickBot="1" x14ac:dyDescent="0.4">
      <c r="A11" s="32"/>
      <c r="B11" s="7"/>
      <c r="C11" s="12" t="s">
        <v>24</v>
      </c>
      <c r="D11" s="14">
        <v>0</v>
      </c>
      <c r="E11" s="37"/>
      <c r="F11" s="17"/>
      <c r="G11" s="17"/>
      <c r="H11" s="38"/>
      <c r="I11" s="13"/>
      <c r="J11" s="32"/>
    </row>
    <row r="12" spans="1:10" ht="15" thickBot="1" x14ac:dyDescent="0.4">
      <c r="A12" s="32"/>
      <c r="B12" s="7"/>
      <c r="C12" s="12" t="s">
        <v>23</v>
      </c>
      <c r="D12" s="14">
        <v>0</v>
      </c>
      <c r="E12" s="37"/>
      <c r="F12" s="17"/>
      <c r="G12" s="17"/>
      <c r="H12" s="38"/>
      <c r="I12" s="13"/>
      <c r="J12" s="32"/>
    </row>
    <row r="13" spans="1:10" x14ac:dyDescent="0.35">
      <c r="A13" s="32"/>
      <c r="B13" s="7"/>
      <c r="C13" s="7" t="s">
        <v>22</v>
      </c>
      <c r="D13" s="2">
        <f>D11*0.338</f>
        <v>0</v>
      </c>
      <c r="E13" s="2"/>
      <c r="F13" s="7"/>
      <c r="G13" s="7"/>
      <c r="H13" s="7"/>
      <c r="I13" s="7"/>
      <c r="J13" s="32"/>
    </row>
    <row r="14" spans="1:10" ht="15" thickBot="1" x14ac:dyDescent="0.4">
      <c r="A14" s="32"/>
      <c r="B14" s="7"/>
      <c r="C14" s="9" t="s">
        <v>21</v>
      </c>
      <c r="D14" s="10">
        <f>SUM(D11:D13)</f>
        <v>0</v>
      </c>
      <c r="E14" s="3"/>
      <c r="F14" s="7"/>
      <c r="G14" s="7"/>
      <c r="H14" s="7"/>
      <c r="I14" s="7"/>
      <c r="J14" s="32"/>
    </row>
    <row r="15" spans="1:10" ht="15" thickBot="1" x14ac:dyDescent="0.4">
      <c r="A15" s="32"/>
      <c r="B15" s="7"/>
      <c r="C15" s="6" t="s">
        <v>11</v>
      </c>
      <c r="D15" s="15" t="e">
        <f>(D14*100)/D25</f>
        <v>#DIV/0!</v>
      </c>
      <c r="E15" s="1"/>
      <c r="F15" s="39" t="s">
        <v>7</v>
      </c>
      <c r="G15" s="7"/>
      <c r="H15" s="40" t="e">
        <f>IF(D15&lt;=70,"OK","chyba")</f>
        <v>#DIV/0!</v>
      </c>
      <c r="I15" s="7"/>
      <c r="J15" s="32"/>
    </row>
    <row r="16" spans="1:10" x14ac:dyDescent="0.35">
      <c r="A16" s="32"/>
      <c r="B16" s="7"/>
      <c r="C16" s="7"/>
      <c r="D16" s="7"/>
      <c r="E16" s="7"/>
      <c r="F16" s="7"/>
      <c r="G16" s="7"/>
      <c r="H16" s="7"/>
      <c r="I16" s="7"/>
      <c r="J16" s="32"/>
    </row>
    <row r="17" spans="1:10" ht="15" thickBot="1" x14ac:dyDescent="0.4">
      <c r="A17" s="32"/>
      <c r="B17" s="7"/>
      <c r="C17" s="7"/>
      <c r="D17" s="7"/>
      <c r="E17" s="7"/>
      <c r="F17" s="7"/>
      <c r="G17" s="7"/>
      <c r="H17" s="7"/>
      <c r="I17" s="7"/>
      <c r="J17" s="32"/>
    </row>
    <row r="18" spans="1:10" ht="15" thickBot="1" x14ac:dyDescent="0.4">
      <c r="A18" s="32"/>
      <c r="B18" s="7"/>
      <c r="C18" s="12" t="s">
        <v>10</v>
      </c>
      <c r="D18" s="14">
        <v>0</v>
      </c>
      <c r="E18" s="37"/>
      <c r="F18" s="7"/>
      <c r="G18" s="7"/>
      <c r="H18" s="7"/>
      <c r="I18" s="7"/>
      <c r="J18" s="32"/>
    </row>
    <row r="19" spans="1:10" ht="15" thickBot="1" x14ac:dyDescent="0.4">
      <c r="A19" s="32"/>
      <c r="B19" s="7"/>
      <c r="C19" s="6" t="s">
        <v>12</v>
      </c>
      <c r="D19" s="41" t="e">
        <f>(D18*100)/D25</f>
        <v>#DIV/0!</v>
      </c>
      <c r="E19" s="42"/>
      <c r="F19" s="39" t="s">
        <v>8</v>
      </c>
      <c r="G19" s="7"/>
      <c r="H19" s="40" t="e">
        <f>IF(D19&gt;=5,"OK","chyba")</f>
        <v>#DIV/0!</v>
      </c>
      <c r="I19" s="7"/>
      <c r="J19" s="32"/>
    </row>
    <row r="20" spans="1:10" ht="15" thickBot="1" x14ac:dyDescent="0.4">
      <c r="A20" s="32"/>
      <c r="B20" s="7"/>
      <c r="C20" s="12" t="s">
        <v>16</v>
      </c>
      <c r="D20" s="14">
        <v>0</v>
      </c>
      <c r="E20" s="37"/>
      <c r="F20" s="7"/>
      <c r="G20" s="7"/>
      <c r="H20" s="7"/>
      <c r="I20" s="7"/>
      <c r="J20" s="32"/>
    </row>
    <row r="21" spans="1:10" ht="15" thickBot="1" x14ac:dyDescent="0.4">
      <c r="A21" s="32"/>
      <c r="B21" s="7"/>
      <c r="C21" s="6" t="s">
        <v>13</v>
      </c>
      <c r="D21" s="41" t="e">
        <f>(D20*100)/D25</f>
        <v>#DIV/0!</v>
      </c>
      <c r="E21" s="42"/>
      <c r="F21" s="39" t="s">
        <v>19</v>
      </c>
      <c r="G21" s="7"/>
      <c r="H21" s="40" t="e">
        <f>IF(D21&lt;=20,"OK","chyba")</f>
        <v>#DIV/0!</v>
      </c>
      <c r="I21" s="7"/>
      <c r="J21" s="32"/>
    </row>
    <row r="22" spans="1:10" ht="15" thickBot="1" x14ac:dyDescent="0.4">
      <c r="A22" s="32"/>
      <c r="B22" s="7"/>
      <c r="C22" s="12" t="s">
        <v>17</v>
      </c>
      <c r="D22" s="14">
        <v>0</v>
      </c>
      <c r="E22" s="37"/>
      <c r="F22" s="7"/>
      <c r="G22" s="7"/>
      <c r="H22" s="7"/>
      <c r="I22" s="7"/>
      <c r="J22" s="32"/>
    </row>
    <row r="23" spans="1:10" ht="15" thickBot="1" x14ac:dyDescent="0.4">
      <c r="A23" s="32"/>
      <c r="B23" s="7"/>
      <c r="C23" s="6" t="s">
        <v>14</v>
      </c>
      <c r="D23" s="41" t="e">
        <f>(D22*100)/D25</f>
        <v>#DIV/0!</v>
      </c>
      <c r="E23" s="42"/>
      <c r="F23" s="39" t="s">
        <v>19</v>
      </c>
      <c r="G23" s="7"/>
      <c r="H23" s="40" t="e">
        <f>IF(D23&lt;=20,"OK","chyba")</f>
        <v>#DIV/0!</v>
      </c>
      <c r="I23" s="7"/>
      <c r="J23" s="32"/>
    </row>
    <row r="24" spans="1:10" x14ac:dyDescent="0.35">
      <c r="A24" s="32"/>
      <c r="B24" s="7"/>
      <c r="C24" s="6"/>
      <c r="D24" s="42"/>
      <c r="E24" s="42"/>
      <c r="F24" s="17"/>
      <c r="G24" s="7"/>
      <c r="H24" s="38"/>
      <c r="I24" s="7"/>
      <c r="J24" s="32"/>
    </row>
    <row r="25" spans="1:10" x14ac:dyDescent="0.35">
      <c r="A25" s="32"/>
      <c r="B25" s="7"/>
      <c r="C25" s="9" t="s">
        <v>15</v>
      </c>
      <c r="D25" s="10">
        <f>SUM(D14,D18,D20,D22)</f>
        <v>0</v>
      </c>
      <c r="E25" s="2"/>
      <c r="F25" s="43"/>
      <c r="G25" s="7"/>
      <c r="H25" s="44"/>
      <c r="I25" s="7"/>
      <c r="J25" s="32"/>
    </row>
    <row r="26" spans="1:10" x14ac:dyDescent="0.35">
      <c r="A26" s="32"/>
      <c r="B26" s="7"/>
      <c r="C26" s="8"/>
      <c r="D26" s="2"/>
      <c r="E26" s="2"/>
      <c r="F26" s="43"/>
      <c r="G26" s="7"/>
      <c r="H26" s="44"/>
      <c r="I26" s="7"/>
      <c r="J26" s="32"/>
    </row>
    <row r="27" spans="1:10" ht="15" thickBot="1" x14ac:dyDescent="0.4">
      <c r="A27" s="32"/>
      <c r="B27" s="7"/>
      <c r="C27" s="34" t="s">
        <v>18</v>
      </c>
      <c r="D27" s="2"/>
      <c r="E27" s="2"/>
      <c r="F27" s="43"/>
      <c r="G27" s="7"/>
      <c r="H27" s="44"/>
      <c r="I27" s="7"/>
      <c r="J27" s="32"/>
    </row>
    <row r="28" spans="1:10" ht="15" thickBot="1" x14ac:dyDescent="0.4">
      <c r="A28" s="32"/>
      <c r="B28" s="7"/>
      <c r="C28" s="12" t="s">
        <v>3</v>
      </c>
      <c r="D28" s="10">
        <f>ROUNDDOWN(D25*0.15,0)</f>
        <v>0</v>
      </c>
      <c r="E28" s="2"/>
      <c r="F28" s="43"/>
      <c r="G28" s="43"/>
      <c r="H28" s="43"/>
      <c r="I28" s="43"/>
      <c r="J28" s="32"/>
    </row>
    <row r="29" spans="1:10" ht="15" thickBot="1" x14ac:dyDescent="0.4">
      <c r="A29" s="32"/>
      <c r="B29" s="7"/>
      <c r="C29" s="6"/>
      <c r="D29" s="45"/>
      <c r="E29" s="7"/>
      <c r="F29" s="43"/>
      <c r="G29" s="43"/>
      <c r="H29" s="43"/>
      <c r="I29" s="43"/>
      <c r="J29" s="32"/>
    </row>
    <row r="30" spans="1:10" ht="15" thickBot="1" x14ac:dyDescent="0.4">
      <c r="A30" s="32"/>
      <c r="B30" s="7"/>
      <c r="C30" s="11" t="s">
        <v>4</v>
      </c>
      <c r="D30" s="10">
        <f>D25+D28</f>
        <v>0</v>
      </c>
      <c r="E30" s="4"/>
      <c r="F30" s="39" t="s">
        <v>34</v>
      </c>
      <c r="G30" s="7"/>
      <c r="H30" s="40" t="str">
        <f>IF(AND(1000000&lt;=D30,D30&lt;=5000000),"OK","chyba")</f>
        <v>chyba</v>
      </c>
      <c r="I30" s="7"/>
      <c r="J30" s="32"/>
    </row>
    <row r="31" spans="1:10" x14ac:dyDescent="0.35">
      <c r="A31" s="32"/>
      <c r="B31" s="7"/>
      <c r="C31" s="7"/>
      <c r="D31" s="7"/>
      <c r="E31" s="7"/>
      <c r="F31" s="7"/>
      <c r="G31" s="7"/>
      <c r="H31" s="7"/>
      <c r="I31" s="7"/>
      <c r="J31" s="32"/>
    </row>
    <row r="32" spans="1:10" x14ac:dyDescent="0.35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4" spans="3:4" x14ac:dyDescent="0.35">
      <c r="C34" s="46"/>
      <c r="D34" s="47"/>
    </row>
  </sheetData>
  <sheetProtection algorithmName="SHA-512" hashValue="TdfQK5sOyQOUwd83x/FBODlEUG3WzBDGSWN5+eeAI3GjwTxAOicnlg7KQr6UAmyJkuAxLff4rJ8VINEePTGwlQ==" saltValue="eqQ3sIgg7RqbIRVS54q0Qg==" spinCount="100000" sheet="1" objects="1" scenarios="1" selectLockedCells="1"/>
  <mergeCells count="3">
    <mergeCell ref="A1:J1"/>
    <mergeCell ref="C2:H2"/>
    <mergeCell ref="C3:I3"/>
  </mergeCells>
  <conditionalFormatting sqref="H15">
    <cfRule type="cellIs" dxfId="71" priority="29" operator="equal">
      <formula>"chyba"</formula>
    </cfRule>
    <cfRule type="cellIs" dxfId="70" priority="30" operator="equal">
      <formula>"OK"</formula>
    </cfRule>
  </conditionalFormatting>
  <conditionalFormatting sqref="H19">
    <cfRule type="cellIs" dxfId="69" priority="27" operator="equal">
      <formula>"chyba"</formula>
    </cfRule>
    <cfRule type="cellIs" dxfId="68" priority="28" operator="equal">
      <formula>"OK"</formula>
    </cfRule>
  </conditionalFormatting>
  <conditionalFormatting sqref="H21">
    <cfRule type="cellIs" dxfId="67" priority="25" operator="equal">
      <formula>"chyba"</formula>
    </cfRule>
    <cfRule type="cellIs" dxfId="66" priority="26" operator="equal">
      <formula>"OK"</formula>
    </cfRule>
  </conditionalFormatting>
  <conditionalFormatting sqref="H23:H24">
    <cfRule type="cellIs" dxfId="65" priority="23" operator="equal">
      <formula>"chyba"</formula>
    </cfRule>
    <cfRule type="cellIs" dxfId="64" priority="24" operator="equal">
      <formula>"OK"</formula>
    </cfRule>
  </conditionalFormatting>
  <conditionalFormatting sqref="H30">
    <cfRule type="cellIs" dxfId="63" priority="21" operator="equal">
      <formula>"chyba"</formula>
    </cfRule>
    <cfRule type="cellIs" dxfId="62" priority="22" operator="equal">
      <formula>"OK"</formula>
    </cfRule>
  </conditionalFormatting>
  <conditionalFormatting sqref="H11:H12">
    <cfRule type="cellIs" dxfId="61" priority="19" operator="equal">
      <formula>"chyba"</formula>
    </cfRule>
    <cfRule type="cellIs" dxfId="60" priority="20" operator="equal">
      <formula>"OK"</formula>
    </cfRule>
  </conditionalFormatting>
  <conditionalFormatting sqref="H11:H12">
    <cfRule type="cellIs" dxfId="59" priority="3" operator="equal">
      <formula>"mnoho"</formula>
    </cfRule>
    <cfRule type="cellIs" dxfId="58" priority="4" operator="equal">
      <formula>"chybí odměna"</formula>
    </cfRule>
  </conditionalFormatting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3"/>
  <sheetViews>
    <sheetView showGridLines="0" zoomScale="60" zoomScaleNormal="60" workbookViewId="0">
      <selection activeCell="D92" sqref="D92"/>
    </sheetView>
  </sheetViews>
  <sheetFormatPr defaultColWidth="8.81640625" defaultRowHeight="14.5" x14ac:dyDescent="0.35"/>
  <cols>
    <col min="1" max="2" width="2.26953125" style="31" customWidth="1"/>
    <col min="3" max="3" width="40.26953125" style="31" customWidth="1"/>
    <col min="4" max="4" width="16.81640625" style="31" customWidth="1"/>
    <col min="5" max="5" width="6.1796875" style="31" customWidth="1"/>
    <col min="6" max="6" width="30.1796875" style="31" customWidth="1"/>
    <col min="7" max="7" width="2.1796875" style="31" customWidth="1"/>
    <col min="8" max="8" width="16.1796875" style="31" customWidth="1"/>
    <col min="9" max="10" width="2.1796875" style="31" customWidth="1"/>
    <col min="11" max="13" width="8.81640625" style="31"/>
    <col min="14" max="15" width="2.26953125" style="31" customWidth="1"/>
    <col min="16" max="16" width="40.26953125" style="31" customWidth="1"/>
    <col min="17" max="17" width="16.81640625" style="31" customWidth="1"/>
    <col min="18" max="18" width="2.1796875" style="31" customWidth="1"/>
    <col min="19" max="19" width="30.1796875" style="31" customWidth="1"/>
    <col min="20" max="20" width="2.1796875" style="31" customWidth="1"/>
    <col min="21" max="21" width="16.1796875" style="31" customWidth="1"/>
    <col min="22" max="23" width="2.1796875" style="31" customWidth="1"/>
    <col min="24" max="16384" width="8.81640625" style="31"/>
  </cols>
  <sheetData>
    <row r="1" spans="1:26" ht="16" thickBot="1" x14ac:dyDescent="0.4">
      <c r="A1" s="48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26" ht="26" x14ac:dyDescent="0.6">
      <c r="A2" s="51" t="s">
        <v>25</v>
      </c>
      <c r="B2" s="52"/>
      <c r="C2" s="52"/>
      <c r="D2" s="52"/>
      <c r="E2" s="52"/>
      <c r="F2" s="52"/>
      <c r="G2" s="52"/>
      <c r="H2" s="52"/>
      <c r="I2" s="52"/>
      <c r="J2" s="53"/>
      <c r="K2" s="54" t="s">
        <v>30</v>
      </c>
      <c r="L2" s="55"/>
      <c r="M2" s="56"/>
      <c r="N2" s="57" t="s">
        <v>29</v>
      </c>
      <c r="O2" s="58"/>
      <c r="P2" s="58"/>
      <c r="Q2" s="58"/>
      <c r="R2" s="58"/>
      <c r="S2" s="58"/>
      <c r="T2" s="58"/>
      <c r="U2" s="58"/>
      <c r="V2" s="58"/>
      <c r="W2" s="59"/>
    </row>
    <row r="3" spans="1:26" ht="32.25" customHeight="1" thickBot="1" x14ac:dyDescent="0.4">
      <c r="A3" s="60" t="s">
        <v>36</v>
      </c>
      <c r="B3" s="61"/>
      <c r="C3" s="61"/>
      <c r="D3" s="61"/>
      <c r="E3" s="61"/>
      <c r="F3" s="61"/>
      <c r="G3" s="61"/>
      <c r="H3" s="61"/>
      <c r="I3" s="61"/>
      <c r="J3" s="62"/>
      <c r="K3" s="63"/>
      <c r="L3" s="64"/>
      <c r="M3" s="65"/>
      <c r="N3" s="60" t="s">
        <v>36</v>
      </c>
      <c r="O3" s="61"/>
      <c r="P3" s="61"/>
      <c r="Q3" s="61"/>
      <c r="R3" s="61"/>
      <c r="S3" s="61"/>
      <c r="T3" s="61"/>
      <c r="U3" s="61"/>
      <c r="V3" s="61"/>
      <c r="W3" s="62"/>
    </row>
    <row r="4" spans="1:26" x14ac:dyDescent="0.35">
      <c r="A4" s="66"/>
      <c r="B4" s="17"/>
      <c r="C4" s="67" t="s">
        <v>38</v>
      </c>
      <c r="D4" s="68"/>
      <c r="E4" s="68"/>
      <c r="F4" s="68"/>
      <c r="G4" s="68"/>
      <c r="H4" s="68"/>
      <c r="I4" s="17"/>
      <c r="J4" s="69"/>
      <c r="N4" s="66"/>
      <c r="O4" s="17"/>
      <c r="P4" s="68" t="s">
        <v>39</v>
      </c>
      <c r="Q4" s="68"/>
      <c r="R4" s="68"/>
      <c r="S4" s="68"/>
      <c r="T4" s="68"/>
      <c r="U4" s="68"/>
      <c r="V4" s="17"/>
      <c r="W4" s="69"/>
    </row>
    <row r="5" spans="1:26" x14ac:dyDescent="0.35">
      <c r="A5" s="66"/>
      <c r="B5" s="17"/>
      <c r="C5" s="68" t="s">
        <v>35</v>
      </c>
      <c r="D5" s="68"/>
      <c r="E5" s="68"/>
      <c r="F5" s="68"/>
      <c r="G5" s="68"/>
      <c r="H5" s="68"/>
      <c r="I5" s="68"/>
      <c r="J5" s="69"/>
      <c r="N5" s="66"/>
      <c r="O5" s="17"/>
      <c r="P5" s="68" t="s">
        <v>35</v>
      </c>
      <c r="Q5" s="68"/>
      <c r="R5" s="68"/>
      <c r="S5" s="68"/>
      <c r="T5" s="68"/>
      <c r="U5" s="68"/>
      <c r="V5" s="68"/>
      <c r="W5" s="69"/>
    </row>
    <row r="6" spans="1:26" x14ac:dyDescent="0.35">
      <c r="A6" s="66"/>
      <c r="B6" s="17"/>
      <c r="C6" s="17"/>
      <c r="D6" s="17"/>
      <c r="E6" s="17"/>
      <c r="F6" s="17"/>
      <c r="G6" s="17"/>
      <c r="H6" s="17"/>
      <c r="I6" s="17"/>
      <c r="J6" s="69"/>
      <c r="N6" s="66"/>
      <c r="O6" s="17"/>
      <c r="P6" s="17"/>
      <c r="Q6" s="17"/>
      <c r="R6" s="17"/>
      <c r="S6" s="17"/>
      <c r="T6" s="17"/>
      <c r="U6" s="17"/>
      <c r="V6" s="17"/>
      <c r="W6" s="69"/>
    </row>
    <row r="7" spans="1:26" x14ac:dyDescent="0.35">
      <c r="A7" s="66"/>
      <c r="B7" s="17"/>
      <c r="C7" s="70" t="s">
        <v>20</v>
      </c>
      <c r="D7" s="17"/>
      <c r="E7" s="17"/>
      <c r="F7" s="17"/>
      <c r="G7" s="17"/>
      <c r="H7" s="17"/>
      <c r="I7" s="17"/>
      <c r="J7" s="69"/>
      <c r="N7" s="66"/>
      <c r="O7" s="17"/>
      <c r="P7" s="70"/>
      <c r="Q7" s="17"/>
      <c r="R7" s="17"/>
      <c r="S7" s="17"/>
      <c r="T7" s="17"/>
      <c r="U7" s="17"/>
      <c r="V7" s="17"/>
      <c r="W7" s="69"/>
    </row>
    <row r="8" spans="1:26" x14ac:dyDescent="0.35">
      <c r="A8" s="66"/>
      <c r="B8" s="17"/>
      <c r="C8" s="19" t="s">
        <v>6</v>
      </c>
      <c r="D8" s="71"/>
      <c r="E8" s="71"/>
      <c r="F8" s="71"/>
      <c r="G8" s="71"/>
      <c r="H8" s="71"/>
      <c r="I8" s="17"/>
      <c r="J8" s="69"/>
      <c r="N8" s="66"/>
      <c r="O8" s="17"/>
      <c r="P8" s="19" t="s">
        <v>6</v>
      </c>
      <c r="Q8" s="71"/>
      <c r="R8" s="71"/>
      <c r="S8" s="71"/>
      <c r="T8" s="71"/>
      <c r="U8" s="71"/>
      <c r="V8" s="17"/>
      <c r="W8" s="69"/>
    </row>
    <row r="9" spans="1:26" x14ac:dyDescent="0.35">
      <c r="A9" s="66"/>
      <c r="B9" s="17"/>
      <c r="C9" s="70" t="s">
        <v>37</v>
      </c>
      <c r="D9" s="17"/>
      <c r="E9" s="17"/>
      <c r="F9" s="17"/>
      <c r="G9" s="17"/>
      <c r="H9" s="17"/>
      <c r="I9" s="17"/>
      <c r="J9" s="69"/>
      <c r="N9" s="66"/>
      <c r="O9" s="17"/>
      <c r="P9" s="70" t="s">
        <v>37</v>
      </c>
      <c r="Q9" s="17"/>
      <c r="R9" s="17"/>
      <c r="S9" s="17"/>
      <c r="T9" s="17"/>
      <c r="U9" s="17"/>
      <c r="V9" s="17"/>
      <c r="W9" s="69"/>
    </row>
    <row r="10" spans="1:26" x14ac:dyDescent="0.35">
      <c r="A10" s="66"/>
      <c r="B10" s="17"/>
      <c r="C10" s="17"/>
      <c r="D10" s="17"/>
      <c r="E10" s="17"/>
      <c r="F10" s="17"/>
      <c r="G10" s="17"/>
      <c r="H10" s="17"/>
      <c r="I10" s="17"/>
      <c r="J10" s="69"/>
      <c r="N10" s="66"/>
      <c r="O10" s="17"/>
      <c r="P10" s="17"/>
      <c r="Q10" s="17"/>
      <c r="R10" s="17"/>
      <c r="S10" s="17"/>
      <c r="T10" s="17"/>
      <c r="U10" s="17"/>
      <c r="V10" s="17"/>
      <c r="W10" s="69"/>
    </row>
    <row r="11" spans="1:26" x14ac:dyDescent="0.35">
      <c r="A11" s="66"/>
      <c r="B11" s="72"/>
      <c r="C11" s="73" t="s">
        <v>5</v>
      </c>
      <c r="D11" s="73" t="s">
        <v>0</v>
      </c>
      <c r="E11" s="73"/>
      <c r="F11" s="73" t="s">
        <v>1</v>
      </c>
      <c r="G11" s="73"/>
      <c r="H11" s="73" t="s">
        <v>2</v>
      </c>
      <c r="I11" s="73"/>
      <c r="J11" s="69"/>
      <c r="N11" s="66"/>
      <c r="O11" s="72"/>
      <c r="P11" s="73" t="s">
        <v>5</v>
      </c>
      <c r="Q11" s="73" t="s">
        <v>0</v>
      </c>
      <c r="R11" s="73"/>
      <c r="S11" s="73" t="s">
        <v>1</v>
      </c>
      <c r="T11" s="73"/>
      <c r="U11" s="73" t="s">
        <v>2</v>
      </c>
      <c r="V11" s="73"/>
      <c r="W11" s="69"/>
    </row>
    <row r="12" spans="1:26" ht="16.5" customHeight="1" thickBot="1" x14ac:dyDescent="0.4">
      <c r="A12" s="66"/>
      <c r="B12" s="17"/>
      <c r="C12" s="70" t="s">
        <v>9</v>
      </c>
      <c r="D12" s="17"/>
      <c r="E12" s="17"/>
      <c r="F12" s="17"/>
      <c r="G12" s="17"/>
      <c r="H12" s="17"/>
      <c r="I12" s="17"/>
      <c r="J12" s="69"/>
      <c r="N12" s="66"/>
      <c r="O12" s="17"/>
      <c r="P12" s="70" t="s">
        <v>9</v>
      </c>
      <c r="Q12" s="17"/>
      <c r="R12" s="17"/>
      <c r="S12" s="17"/>
      <c r="T12" s="17"/>
      <c r="U12" s="17"/>
      <c r="V12" s="17"/>
      <c r="W12" s="69"/>
    </row>
    <row r="13" spans="1:26" ht="15" thickBot="1" x14ac:dyDescent="0.4">
      <c r="A13" s="66"/>
      <c r="B13" s="17"/>
      <c r="C13" s="12" t="s">
        <v>24</v>
      </c>
      <c r="D13" s="14">
        <v>0</v>
      </c>
      <c r="E13" s="37"/>
      <c r="F13" s="17"/>
      <c r="G13" s="17"/>
      <c r="H13" s="38"/>
      <c r="I13" s="16"/>
      <c r="J13" s="69"/>
      <c r="N13" s="66"/>
      <c r="O13" s="17"/>
      <c r="P13" s="12" t="s">
        <v>24</v>
      </c>
      <c r="Q13" s="27">
        <f>D13+D47+D81</f>
        <v>0</v>
      </c>
      <c r="R13" s="37"/>
      <c r="S13" s="17"/>
      <c r="T13" s="17"/>
      <c r="U13" s="38"/>
      <c r="V13" s="16"/>
      <c r="W13" s="69"/>
    </row>
    <row r="14" spans="1:26" ht="15" thickBot="1" x14ac:dyDescent="0.4">
      <c r="A14" s="66"/>
      <c r="B14" s="17"/>
      <c r="C14" s="12" t="s">
        <v>23</v>
      </c>
      <c r="D14" s="14">
        <v>0</v>
      </c>
      <c r="E14" s="37"/>
      <c r="F14" s="17"/>
      <c r="G14" s="17"/>
      <c r="H14" s="38"/>
      <c r="I14" s="16"/>
      <c r="J14" s="69"/>
      <c r="K14" s="74" t="s">
        <v>25</v>
      </c>
      <c r="L14" s="75"/>
      <c r="M14" s="76"/>
      <c r="N14" s="66"/>
      <c r="O14" s="17"/>
      <c r="P14" s="12" t="s">
        <v>23</v>
      </c>
      <c r="Q14" s="27">
        <f>D14+D48+D82</f>
        <v>0</v>
      </c>
      <c r="R14" s="37"/>
      <c r="S14" s="17"/>
      <c r="T14" s="17"/>
      <c r="U14" s="38"/>
      <c r="V14" s="16"/>
      <c r="W14" s="69"/>
      <c r="X14" s="74" t="s">
        <v>28</v>
      </c>
      <c r="Y14" s="75"/>
      <c r="Z14" s="76"/>
    </row>
    <row r="15" spans="1:26" ht="15" thickBot="1" x14ac:dyDescent="0.4">
      <c r="A15" s="66"/>
      <c r="B15" s="17"/>
      <c r="C15" s="17" t="s">
        <v>22</v>
      </c>
      <c r="D15" s="18">
        <f>D13*0.338</f>
        <v>0</v>
      </c>
      <c r="E15" s="18"/>
      <c r="F15" s="17"/>
      <c r="G15" s="17"/>
      <c r="H15" s="17"/>
      <c r="I15" s="17"/>
      <c r="J15" s="69"/>
      <c r="K15" s="77"/>
      <c r="L15" s="78"/>
      <c r="M15" s="79"/>
      <c r="N15" s="66"/>
      <c r="O15" s="17"/>
      <c r="P15" s="17" t="s">
        <v>22</v>
      </c>
      <c r="Q15" s="18">
        <f>Q13*0.338</f>
        <v>0</v>
      </c>
      <c r="R15" s="18"/>
      <c r="S15" s="17"/>
      <c r="T15" s="17"/>
      <c r="U15" s="17"/>
      <c r="V15" s="17"/>
      <c r="W15" s="69"/>
      <c r="X15" s="77"/>
      <c r="Y15" s="78"/>
      <c r="Z15" s="79"/>
    </row>
    <row r="16" spans="1:26" ht="15" thickBot="1" x14ac:dyDescent="0.4">
      <c r="A16" s="66"/>
      <c r="B16" s="17"/>
      <c r="C16" s="19" t="s">
        <v>21</v>
      </c>
      <c r="D16" s="20">
        <f>SUM(D13:D15)</f>
        <v>0</v>
      </c>
      <c r="E16" s="21"/>
      <c r="F16" s="17"/>
      <c r="G16" s="17"/>
      <c r="H16" s="17"/>
      <c r="I16" s="17"/>
      <c r="J16" s="69"/>
      <c r="K16" s="104">
        <v>0</v>
      </c>
      <c r="L16" s="105"/>
      <c r="M16" s="106"/>
      <c r="N16" s="66"/>
      <c r="O16" s="17"/>
      <c r="P16" s="19" t="s">
        <v>21</v>
      </c>
      <c r="Q16" s="20">
        <f>SUM(Q13:Q15)</f>
        <v>0</v>
      </c>
      <c r="R16" s="21"/>
      <c r="S16" s="17"/>
      <c r="T16" s="17"/>
      <c r="U16" s="17"/>
      <c r="V16" s="17"/>
      <c r="W16" s="69"/>
      <c r="X16" s="80">
        <f>K16+K50+K84</f>
        <v>0</v>
      </c>
      <c r="Y16" s="81"/>
      <c r="Z16" s="82"/>
    </row>
    <row r="17" spans="1:26" ht="15" thickBot="1" x14ac:dyDescent="0.4">
      <c r="A17" s="66"/>
      <c r="B17" s="17"/>
      <c r="C17" s="5" t="s">
        <v>11</v>
      </c>
      <c r="D17" s="22" t="e">
        <f>(D16*100)/D27</f>
        <v>#DIV/0!</v>
      </c>
      <c r="E17" s="23"/>
      <c r="F17" s="39" t="s">
        <v>7</v>
      </c>
      <c r="G17" s="17"/>
      <c r="H17" s="40" t="e">
        <f>IF(D17&lt;=70,"OK","chyba")</f>
        <v>#DIV/0!</v>
      </c>
      <c r="I17" s="17"/>
      <c r="J17" s="69"/>
      <c r="K17" s="107"/>
      <c r="L17" s="108"/>
      <c r="M17" s="109"/>
      <c r="N17" s="66"/>
      <c r="O17" s="17"/>
      <c r="P17" s="5" t="s">
        <v>11</v>
      </c>
      <c r="Q17" s="22" t="e">
        <f>(Q16*100)/Q27</f>
        <v>#DIV/0!</v>
      </c>
      <c r="R17" s="23"/>
      <c r="S17" s="39" t="s">
        <v>7</v>
      </c>
      <c r="T17" s="17"/>
      <c r="U17" s="40" t="e">
        <f>IF(Q17&lt;=70,"OK","chyba")</f>
        <v>#DIV/0!</v>
      </c>
      <c r="V17" s="17"/>
      <c r="W17" s="69"/>
      <c r="X17" s="83"/>
      <c r="Y17" s="84"/>
      <c r="Z17" s="85"/>
    </row>
    <row r="18" spans="1:26" ht="15" thickBot="1" x14ac:dyDescent="0.4">
      <c r="A18" s="66"/>
      <c r="B18" s="17"/>
      <c r="C18" s="17"/>
      <c r="D18" s="17"/>
      <c r="E18" s="17"/>
      <c r="F18" s="17"/>
      <c r="G18" s="17"/>
      <c r="H18" s="17"/>
      <c r="I18" s="17"/>
      <c r="J18" s="69"/>
      <c r="K18" s="110"/>
      <c r="L18" s="111"/>
      <c r="M18" s="112"/>
      <c r="N18" s="66"/>
      <c r="O18" s="17"/>
      <c r="P18" s="17"/>
      <c r="Q18" s="17"/>
      <c r="R18" s="17"/>
      <c r="S18" s="17"/>
      <c r="T18" s="17"/>
      <c r="U18" s="17"/>
      <c r="V18" s="17"/>
      <c r="W18" s="69"/>
      <c r="X18" s="83"/>
      <c r="Y18" s="84"/>
      <c r="Z18" s="85"/>
    </row>
    <row r="19" spans="1:26" ht="15.75" customHeight="1" thickBot="1" x14ac:dyDescent="0.4">
      <c r="A19" s="66"/>
      <c r="B19" s="17"/>
      <c r="C19" s="17"/>
      <c r="D19" s="17"/>
      <c r="E19" s="17"/>
      <c r="F19" s="17"/>
      <c r="G19" s="17"/>
      <c r="H19" s="17"/>
      <c r="I19" s="17"/>
      <c r="J19" s="69"/>
      <c r="N19" s="66"/>
      <c r="O19" s="17"/>
      <c r="P19" s="17"/>
      <c r="Q19" s="17"/>
      <c r="R19" s="17"/>
      <c r="S19" s="17"/>
      <c r="T19" s="17"/>
      <c r="U19" s="17"/>
      <c r="V19" s="17"/>
      <c r="W19" s="72"/>
      <c r="X19" s="86" t="str">
        <f>IF(X16=100%,"OK","chyba")</f>
        <v>chyba</v>
      </c>
      <c r="Y19" s="87"/>
      <c r="Z19" s="88"/>
    </row>
    <row r="20" spans="1:26" ht="15.75" customHeight="1" thickBot="1" x14ac:dyDescent="0.4">
      <c r="A20" s="66"/>
      <c r="B20" s="17"/>
      <c r="C20" s="12" t="s">
        <v>10</v>
      </c>
      <c r="D20" s="14">
        <v>0</v>
      </c>
      <c r="E20" s="37"/>
      <c r="F20" s="17"/>
      <c r="G20" s="17"/>
      <c r="H20" s="17"/>
      <c r="I20" s="17"/>
      <c r="J20" s="69"/>
      <c r="N20" s="66"/>
      <c r="O20" s="17"/>
      <c r="P20" s="12" t="s">
        <v>10</v>
      </c>
      <c r="Q20" s="27">
        <f>D20+D54+D88</f>
        <v>0</v>
      </c>
      <c r="R20" s="37"/>
      <c r="S20" s="17"/>
      <c r="T20" s="17"/>
      <c r="U20" s="17"/>
      <c r="V20" s="17"/>
      <c r="W20" s="72"/>
      <c r="X20" s="89"/>
      <c r="Y20" s="90"/>
      <c r="Z20" s="91"/>
    </row>
    <row r="21" spans="1:26" ht="15.75" customHeight="1" thickBot="1" x14ac:dyDescent="0.4">
      <c r="A21" s="66"/>
      <c r="B21" s="17"/>
      <c r="C21" s="5" t="s">
        <v>12</v>
      </c>
      <c r="D21" s="92" t="e">
        <f>(D20*100)/D27</f>
        <v>#DIV/0!</v>
      </c>
      <c r="E21" s="93"/>
      <c r="F21" s="39" t="s">
        <v>8</v>
      </c>
      <c r="G21" s="17"/>
      <c r="H21" s="40" t="e">
        <f>IF(D21&gt;=5,"OK","chyba")</f>
        <v>#DIV/0!</v>
      </c>
      <c r="I21" s="17"/>
      <c r="J21" s="69"/>
      <c r="N21" s="66"/>
      <c r="O21" s="17"/>
      <c r="P21" s="5" t="s">
        <v>12</v>
      </c>
      <c r="Q21" s="92" t="e">
        <f>(Q20*100)/Q27</f>
        <v>#DIV/0!</v>
      </c>
      <c r="R21" s="93"/>
      <c r="S21" s="39" t="s">
        <v>8</v>
      </c>
      <c r="T21" s="17"/>
      <c r="U21" s="40" t="e">
        <f>IF(Q21&gt;=5,"OK","chyba")</f>
        <v>#DIV/0!</v>
      </c>
      <c r="V21" s="17"/>
      <c r="W21" s="72"/>
      <c r="X21" s="94"/>
      <c r="Y21" s="95"/>
      <c r="Z21" s="96"/>
    </row>
    <row r="22" spans="1:26" ht="15" thickBot="1" x14ac:dyDescent="0.4">
      <c r="A22" s="66"/>
      <c r="B22" s="17"/>
      <c r="C22" s="12" t="s">
        <v>16</v>
      </c>
      <c r="D22" s="14">
        <v>0</v>
      </c>
      <c r="E22" s="37"/>
      <c r="F22" s="17"/>
      <c r="G22" s="17"/>
      <c r="H22" s="17"/>
      <c r="I22" s="17"/>
      <c r="J22" s="69"/>
      <c r="N22" s="66"/>
      <c r="O22" s="17"/>
      <c r="P22" s="12" t="s">
        <v>16</v>
      </c>
      <c r="Q22" s="27">
        <f>D22+D56+D90</f>
        <v>0</v>
      </c>
      <c r="R22" s="37"/>
      <c r="S22" s="17"/>
      <c r="T22" s="17"/>
      <c r="U22" s="17"/>
      <c r="V22" s="17"/>
      <c r="W22" s="69"/>
    </row>
    <row r="23" spans="1:26" ht="15" thickBot="1" x14ac:dyDescent="0.4">
      <c r="A23" s="66"/>
      <c r="B23" s="17"/>
      <c r="C23" s="5" t="s">
        <v>13</v>
      </c>
      <c r="D23" s="92" t="e">
        <f>(D22*100)/D27</f>
        <v>#DIV/0!</v>
      </c>
      <c r="E23" s="93"/>
      <c r="F23" s="39" t="s">
        <v>19</v>
      </c>
      <c r="G23" s="17"/>
      <c r="H23" s="40" t="e">
        <f>IF(D23&lt;=20,"OK","chyba")</f>
        <v>#DIV/0!</v>
      </c>
      <c r="I23" s="17"/>
      <c r="J23" s="69"/>
      <c r="N23" s="66"/>
      <c r="O23" s="17"/>
      <c r="P23" s="5" t="s">
        <v>13</v>
      </c>
      <c r="Q23" s="92" t="e">
        <f>(Q22*100)/Q27</f>
        <v>#DIV/0!</v>
      </c>
      <c r="R23" s="93"/>
      <c r="S23" s="39" t="s">
        <v>19</v>
      </c>
      <c r="T23" s="17"/>
      <c r="U23" s="40" t="e">
        <f>IF(Q23&lt;=20,"OK","chyba")</f>
        <v>#DIV/0!</v>
      </c>
      <c r="V23" s="17"/>
      <c r="W23" s="69"/>
    </row>
    <row r="24" spans="1:26" ht="15" thickBot="1" x14ac:dyDescent="0.4">
      <c r="A24" s="66"/>
      <c r="B24" s="17"/>
      <c r="C24" s="12" t="s">
        <v>17</v>
      </c>
      <c r="D24" s="14">
        <v>0</v>
      </c>
      <c r="E24" s="37"/>
      <c r="F24" s="17"/>
      <c r="G24" s="17"/>
      <c r="H24" s="17"/>
      <c r="I24" s="17"/>
      <c r="J24" s="69"/>
      <c r="N24" s="66"/>
      <c r="O24" s="17"/>
      <c r="P24" s="12" t="s">
        <v>17</v>
      </c>
      <c r="Q24" s="27">
        <f>D24+D58+D92</f>
        <v>0</v>
      </c>
      <c r="R24" s="37"/>
      <c r="S24" s="17"/>
      <c r="T24" s="17"/>
      <c r="U24" s="17"/>
      <c r="V24" s="17"/>
      <c r="W24" s="69"/>
    </row>
    <row r="25" spans="1:26" ht="15" thickBot="1" x14ac:dyDescent="0.4">
      <c r="A25" s="66"/>
      <c r="B25" s="17"/>
      <c r="C25" s="5" t="s">
        <v>14</v>
      </c>
      <c r="D25" s="92" t="e">
        <f>(D24*100)/D27</f>
        <v>#DIV/0!</v>
      </c>
      <c r="E25" s="93"/>
      <c r="F25" s="39" t="s">
        <v>19</v>
      </c>
      <c r="G25" s="17"/>
      <c r="H25" s="40" t="e">
        <f>IF(D25&lt;=20,"OK","chyba")</f>
        <v>#DIV/0!</v>
      </c>
      <c r="I25" s="17"/>
      <c r="J25" s="69"/>
      <c r="N25" s="66"/>
      <c r="O25" s="17"/>
      <c r="P25" s="5" t="s">
        <v>14</v>
      </c>
      <c r="Q25" s="92" t="e">
        <f>(Q24*100)/Q27</f>
        <v>#DIV/0!</v>
      </c>
      <c r="R25" s="93"/>
      <c r="S25" s="39" t="s">
        <v>19</v>
      </c>
      <c r="T25" s="17"/>
      <c r="U25" s="40" t="e">
        <f>IF(Q25&lt;=20,"OK","chyba")</f>
        <v>#DIV/0!</v>
      </c>
      <c r="V25" s="17"/>
      <c r="W25" s="69"/>
    </row>
    <row r="26" spans="1:26" x14ac:dyDescent="0.35">
      <c r="A26" s="66"/>
      <c r="B26" s="17"/>
      <c r="C26" s="5"/>
      <c r="D26" s="93"/>
      <c r="E26" s="93"/>
      <c r="F26" s="17"/>
      <c r="G26" s="17"/>
      <c r="H26" s="38"/>
      <c r="I26" s="17"/>
      <c r="J26" s="69"/>
      <c r="N26" s="66"/>
      <c r="O26" s="17"/>
      <c r="P26" s="5"/>
      <c r="Q26" s="93"/>
      <c r="R26" s="93"/>
      <c r="S26" s="17"/>
      <c r="T26" s="17"/>
      <c r="U26" s="38"/>
      <c r="V26" s="17"/>
      <c r="W26" s="69"/>
    </row>
    <row r="27" spans="1:26" x14ac:dyDescent="0.35">
      <c r="A27" s="66"/>
      <c r="B27" s="17"/>
      <c r="C27" s="19" t="s">
        <v>15</v>
      </c>
      <c r="D27" s="20">
        <f>SUM(D16,D20,D22,D24)</f>
        <v>0</v>
      </c>
      <c r="E27" s="18"/>
      <c r="F27" s="97"/>
      <c r="G27" s="17"/>
      <c r="H27" s="37"/>
      <c r="I27" s="17"/>
      <c r="J27" s="69"/>
      <c r="N27" s="66"/>
      <c r="O27" s="17"/>
      <c r="P27" s="19" t="s">
        <v>15</v>
      </c>
      <c r="Q27" s="20">
        <f>SUM(Q16,Q20,Q22,Q24)</f>
        <v>0</v>
      </c>
      <c r="R27" s="18"/>
      <c r="S27" s="97"/>
      <c r="T27" s="17"/>
      <c r="U27" s="37"/>
      <c r="V27" s="17"/>
      <c r="W27" s="69"/>
    </row>
    <row r="28" spans="1:26" x14ac:dyDescent="0.35">
      <c r="A28" s="66"/>
      <c r="B28" s="17"/>
      <c r="C28" s="24"/>
      <c r="D28" s="18"/>
      <c r="E28" s="18"/>
      <c r="F28" s="97"/>
      <c r="G28" s="17"/>
      <c r="H28" s="37"/>
      <c r="I28" s="17"/>
      <c r="J28" s="69"/>
      <c r="N28" s="66"/>
      <c r="O28" s="17"/>
      <c r="P28" s="24"/>
      <c r="Q28" s="18"/>
      <c r="R28" s="18"/>
      <c r="S28" s="97"/>
      <c r="T28" s="17"/>
      <c r="U28" s="37"/>
      <c r="V28" s="17"/>
      <c r="W28" s="69"/>
    </row>
    <row r="29" spans="1:26" ht="15" thickBot="1" x14ac:dyDescent="0.4">
      <c r="A29" s="66"/>
      <c r="B29" s="17"/>
      <c r="C29" s="70" t="s">
        <v>18</v>
      </c>
      <c r="D29" s="18"/>
      <c r="E29" s="18"/>
      <c r="F29" s="97"/>
      <c r="G29" s="17"/>
      <c r="H29" s="37"/>
      <c r="I29" s="17"/>
      <c r="J29" s="69"/>
      <c r="N29" s="66"/>
      <c r="O29" s="17"/>
      <c r="P29" s="70" t="s">
        <v>18</v>
      </c>
      <c r="Q29" s="18"/>
      <c r="R29" s="18"/>
      <c r="S29" s="97"/>
      <c r="T29" s="17"/>
      <c r="U29" s="37"/>
      <c r="V29" s="17"/>
      <c r="W29" s="69"/>
    </row>
    <row r="30" spans="1:26" ht="15" thickBot="1" x14ac:dyDescent="0.4">
      <c r="A30" s="66"/>
      <c r="B30" s="17"/>
      <c r="C30" s="12" t="s">
        <v>3</v>
      </c>
      <c r="D30" s="20">
        <f>ROUNDDOWN(D27*0.15,0)</f>
        <v>0</v>
      </c>
      <c r="E30" s="18"/>
      <c r="F30" s="97"/>
      <c r="G30" s="97"/>
      <c r="H30" s="97"/>
      <c r="I30" s="97"/>
      <c r="J30" s="69"/>
      <c r="N30" s="66"/>
      <c r="O30" s="17"/>
      <c r="P30" s="12" t="s">
        <v>3</v>
      </c>
      <c r="Q30" s="27">
        <f>ROUNDDOWN(Q27*0.15,0)</f>
        <v>0</v>
      </c>
      <c r="R30" s="18"/>
      <c r="S30" s="97"/>
      <c r="T30" s="97"/>
      <c r="U30" s="97"/>
      <c r="V30" s="97"/>
      <c r="W30" s="69"/>
    </row>
    <row r="31" spans="1:26" ht="15" thickBot="1" x14ac:dyDescent="0.4">
      <c r="A31" s="66"/>
      <c r="B31" s="17"/>
      <c r="C31" s="5"/>
      <c r="D31" s="98"/>
      <c r="E31" s="17"/>
      <c r="F31" s="97"/>
      <c r="G31" s="97"/>
      <c r="H31" s="97"/>
      <c r="I31" s="97"/>
      <c r="J31" s="69"/>
      <c r="N31" s="66"/>
      <c r="O31" s="17"/>
      <c r="P31" s="5"/>
      <c r="Q31" s="98"/>
      <c r="R31" s="17"/>
      <c r="S31" s="97"/>
      <c r="T31" s="97"/>
      <c r="U31" s="97"/>
      <c r="V31" s="97"/>
      <c r="W31" s="69"/>
    </row>
    <row r="32" spans="1:26" ht="15" thickBot="1" x14ac:dyDescent="0.4">
      <c r="A32" s="66"/>
      <c r="B32" s="17"/>
      <c r="C32" s="28" t="s">
        <v>4</v>
      </c>
      <c r="D32" s="29">
        <f>D27+D30</f>
        <v>0</v>
      </c>
      <c r="E32" s="26" t="s">
        <v>31</v>
      </c>
      <c r="F32" s="39">
        <f>1000000*K16</f>
        <v>0</v>
      </c>
      <c r="G32" s="17"/>
      <c r="H32" s="99" t="str">
        <f>IF(AND(F32&lt;=D32,D32&lt;=F33),"OK","chyba")</f>
        <v>OK</v>
      </c>
      <c r="I32" s="17"/>
      <c r="J32" s="69"/>
      <c r="N32" s="66"/>
      <c r="O32" s="17"/>
      <c r="P32" s="25" t="s">
        <v>4</v>
      </c>
      <c r="Q32" s="20">
        <f>Q27+Q30</f>
        <v>0</v>
      </c>
      <c r="R32" s="26"/>
      <c r="S32" s="39" t="s">
        <v>34</v>
      </c>
      <c r="T32" s="17"/>
      <c r="U32" s="40" t="str">
        <f>IF(AND(1000000&lt;=Q32,Q32&lt;=5000000),"OK","chyba")</f>
        <v>chyba</v>
      </c>
      <c r="V32" s="17"/>
      <c r="W32" s="69"/>
    </row>
    <row r="33" spans="1:23" ht="15" thickBot="1" x14ac:dyDescent="0.4">
      <c r="A33" s="66"/>
      <c r="B33" s="17"/>
      <c r="C33" s="28"/>
      <c r="D33" s="29"/>
      <c r="E33" s="26" t="s">
        <v>32</v>
      </c>
      <c r="F33" s="39">
        <f>5000000*K16</f>
        <v>0</v>
      </c>
      <c r="G33" s="17"/>
      <c r="H33" s="100"/>
      <c r="I33" s="17"/>
      <c r="J33" s="69"/>
      <c r="N33" s="66"/>
      <c r="O33" s="17"/>
      <c r="P33" s="17"/>
      <c r="Q33" s="17"/>
      <c r="R33" s="17"/>
      <c r="S33" s="17"/>
      <c r="T33" s="17"/>
      <c r="U33" s="17"/>
      <c r="V33" s="17"/>
      <c r="W33" s="69"/>
    </row>
    <row r="34" spans="1:23" x14ac:dyDescent="0.35">
      <c r="A34" s="66"/>
      <c r="B34" s="17"/>
      <c r="C34" s="17"/>
      <c r="D34" s="17"/>
      <c r="E34" s="17"/>
      <c r="F34" s="17"/>
      <c r="G34" s="17"/>
      <c r="H34" s="17"/>
      <c r="I34" s="17"/>
      <c r="J34" s="69"/>
      <c r="N34" s="66"/>
      <c r="O34" s="17"/>
      <c r="P34" s="17"/>
      <c r="Q34" s="17"/>
      <c r="R34" s="17"/>
      <c r="S34" s="17"/>
      <c r="T34" s="17"/>
      <c r="U34" s="17"/>
      <c r="V34" s="17"/>
      <c r="W34" s="69"/>
    </row>
    <row r="35" spans="1:23" ht="15" thickBot="1" x14ac:dyDescent="0.4">
      <c r="A35" s="101"/>
      <c r="B35" s="102"/>
      <c r="C35" s="102"/>
      <c r="D35" s="102"/>
      <c r="E35" s="102"/>
      <c r="F35" s="102"/>
      <c r="G35" s="102"/>
      <c r="H35" s="102"/>
      <c r="I35" s="102"/>
      <c r="J35" s="103"/>
      <c r="N35" s="101"/>
      <c r="O35" s="102"/>
      <c r="P35" s="102"/>
      <c r="Q35" s="102"/>
      <c r="R35" s="102"/>
      <c r="S35" s="102"/>
      <c r="T35" s="102"/>
      <c r="U35" s="102"/>
      <c r="V35" s="102"/>
      <c r="W35" s="103"/>
    </row>
    <row r="36" spans="1:23" ht="26" x14ac:dyDescent="0.6">
      <c r="A36" s="57" t="s">
        <v>26</v>
      </c>
      <c r="B36" s="58"/>
      <c r="C36" s="58"/>
      <c r="D36" s="58"/>
      <c r="E36" s="58"/>
      <c r="F36" s="58"/>
      <c r="G36" s="58"/>
      <c r="H36" s="58"/>
      <c r="I36" s="58"/>
      <c r="J36" s="59"/>
    </row>
    <row r="37" spans="1:23" ht="18.5" x14ac:dyDescent="0.35">
      <c r="A37" s="60" t="s">
        <v>36</v>
      </c>
      <c r="B37" s="61"/>
      <c r="C37" s="61"/>
      <c r="D37" s="61"/>
      <c r="E37" s="61"/>
      <c r="F37" s="61"/>
      <c r="G37" s="61"/>
      <c r="H37" s="61"/>
      <c r="I37" s="61"/>
      <c r="J37" s="62"/>
    </row>
    <row r="38" spans="1:23" x14ac:dyDescent="0.35">
      <c r="A38" s="66"/>
      <c r="B38" s="17"/>
      <c r="C38" s="68" t="s">
        <v>39</v>
      </c>
      <c r="D38" s="68"/>
      <c r="E38" s="68"/>
      <c r="F38" s="68"/>
      <c r="G38" s="68"/>
      <c r="H38" s="68"/>
      <c r="I38" s="17"/>
      <c r="J38" s="69"/>
    </row>
    <row r="39" spans="1:23" x14ac:dyDescent="0.35">
      <c r="A39" s="66"/>
      <c r="B39" s="17"/>
      <c r="C39" s="68" t="s">
        <v>35</v>
      </c>
      <c r="D39" s="68"/>
      <c r="E39" s="68"/>
      <c r="F39" s="68"/>
      <c r="G39" s="68"/>
      <c r="H39" s="68"/>
      <c r="I39" s="68"/>
      <c r="J39" s="69"/>
    </row>
    <row r="40" spans="1:23" x14ac:dyDescent="0.35">
      <c r="A40" s="66"/>
      <c r="B40" s="17"/>
      <c r="C40" s="17"/>
      <c r="D40" s="17"/>
      <c r="E40" s="17"/>
      <c r="F40" s="17"/>
      <c r="G40" s="17"/>
      <c r="H40" s="17"/>
      <c r="I40" s="17"/>
      <c r="J40" s="69"/>
    </row>
    <row r="41" spans="1:23" x14ac:dyDescent="0.35">
      <c r="A41" s="66"/>
      <c r="B41" s="17"/>
      <c r="C41" s="70" t="s">
        <v>20</v>
      </c>
      <c r="D41" s="17"/>
      <c r="E41" s="17"/>
      <c r="F41" s="17"/>
      <c r="G41" s="17"/>
      <c r="H41" s="17"/>
      <c r="I41" s="17"/>
      <c r="J41" s="69"/>
    </row>
    <row r="42" spans="1:23" x14ac:dyDescent="0.35">
      <c r="A42" s="66"/>
      <c r="B42" s="17"/>
      <c r="C42" s="19" t="s">
        <v>6</v>
      </c>
      <c r="D42" s="71"/>
      <c r="E42" s="71"/>
      <c r="F42" s="71"/>
      <c r="G42" s="71"/>
      <c r="H42" s="71"/>
      <c r="I42" s="17"/>
      <c r="J42" s="69"/>
    </row>
    <row r="43" spans="1:23" x14ac:dyDescent="0.35">
      <c r="A43" s="66"/>
      <c r="B43" s="17"/>
      <c r="C43" s="70" t="s">
        <v>37</v>
      </c>
      <c r="D43" s="17"/>
      <c r="E43" s="17"/>
      <c r="F43" s="17"/>
      <c r="G43" s="17"/>
      <c r="H43" s="17"/>
      <c r="I43" s="17"/>
      <c r="J43" s="69"/>
    </row>
    <row r="44" spans="1:23" x14ac:dyDescent="0.35">
      <c r="A44" s="66"/>
      <c r="B44" s="17"/>
      <c r="C44" s="17"/>
      <c r="D44" s="17"/>
      <c r="E44" s="17"/>
      <c r="F44" s="17"/>
      <c r="G44" s="17"/>
      <c r="H44" s="17"/>
      <c r="I44" s="17"/>
      <c r="J44" s="69"/>
    </row>
    <row r="45" spans="1:23" x14ac:dyDescent="0.35">
      <c r="A45" s="66"/>
      <c r="B45" s="72"/>
      <c r="C45" s="73" t="s">
        <v>5</v>
      </c>
      <c r="D45" s="73" t="s">
        <v>0</v>
      </c>
      <c r="E45" s="73"/>
      <c r="F45" s="73" t="s">
        <v>1</v>
      </c>
      <c r="G45" s="73"/>
      <c r="H45" s="73" t="s">
        <v>2</v>
      </c>
      <c r="I45" s="73"/>
      <c r="J45" s="69"/>
    </row>
    <row r="46" spans="1:23" ht="15" thickBot="1" x14ac:dyDescent="0.4">
      <c r="A46" s="66"/>
      <c r="B46" s="17"/>
      <c r="C46" s="70" t="s">
        <v>9</v>
      </c>
      <c r="D46" s="17"/>
      <c r="E46" s="17"/>
      <c r="F46" s="17"/>
      <c r="G46" s="17"/>
      <c r="H46" s="17"/>
      <c r="I46" s="17"/>
      <c r="J46" s="69"/>
    </row>
    <row r="47" spans="1:23" ht="15" thickBot="1" x14ac:dyDescent="0.4">
      <c r="A47" s="66"/>
      <c r="B47" s="17"/>
      <c r="C47" s="12" t="s">
        <v>24</v>
      </c>
      <c r="D47" s="14">
        <v>0</v>
      </c>
      <c r="E47" s="37"/>
      <c r="F47" s="17"/>
      <c r="G47" s="17"/>
      <c r="H47" s="38"/>
      <c r="I47" s="16"/>
      <c r="J47" s="69"/>
    </row>
    <row r="48" spans="1:23" ht="15" thickBot="1" x14ac:dyDescent="0.4">
      <c r="A48" s="66"/>
      <c r="B48" s="17"/>
      <c r="C48" s="12" t="s">
        <v>23</v>
      </c>
      <c r="D48" s="14">
        <v>0</v>
      </c>
      <c r="E48" s="37"/>
      <c r="F48" s="17"/>
      <c r="G48" s="17"/>
      <c r="H48" s="38"/>
      <c r="I48" s="16"/>
      <c r="J48" s="69"/>
      <c r="K48" s="74" t="s">
        <v>26</v>
      </c>
      <c r="L48" s="75"/>
      <c r="M48" s="76"/>
    </row>
    <row r="49" spans="1:13" ht="15" thickBot="1" x14ac:dyDescent="0.4">
      <c r="A49" s="66"/>
      <c r="B49" s="17"/>
      <c r="C49" s="17" t="s">
        <v>22</v>
      </c>
      <c r="D49" s="18">
        <f>D47*0.338</f>
        <v>0</v>
      </c>
      <c r="E49" s="18"/>
      <c r="F49" s="17"/>
      <c r="G49" s="17"/>
      <c r="H49" s="17"/>
      <c r="I49" s="17"/>
      <c r="J49" s="69"/>
      <c r="K49" s="77"/>
      <c r="L49" s="78"/>
      <c r="M49" s="79"/>
    </row>
    <row r="50" spans="1:13" ht="15" thickBot="1" x14ac:dyDescent="0.4">
      <c r="A50" s="66"/>
      <c r="B50" s="17"/>
      <c r="C50" s="19" t="s">
        <v>21</v>
      </c>
      <c r="D50" s="20">
        <f>SUM(D47:D49)</f>
        <v>0</v>
      </c>
      <c r="E50" s="21"/>
      <c r="F50" s="17"/>
      <c r="G50" s="17"/>
      <c r="H50" s="17"/>
      <c r="I50" s="17"/>
      <c r="J50" s="69"/>
      <c r="K50" s="104">
        <v>0</v>
      </c>
      <c r="L50" s="105"/>
      <c r="M50" s="106"/>
    </row>
    <row r="51" spans="1:13" ht="15" thickBot="1" x14ac:dyDescent="0.4">
      <c r="A51" s="66"/>
      <c r="B51" s="17"/>
      <c r="C51" s="5" t="s">
        <v>11</v>
      </c>
      <c r="D51" s="22" t="e">
        <f>(D50*100)/D61</f>
        <v>#DIV/0!</v>
      </c>
      <c r="E51" s="23"/>
      <c r="F51" s="39" t="s">
        <v>7</v>
      </c>
      <c r="G51" s="17"/>
      <c r="H51" s="40" t="e">
        <f>IF(D51&lt;=70,"OK","chyba")</f>
        <v>#DIV/0!</v>
      </c>
      <c r="I51" s="17"/>
      <c r="J51" s="69"/>
      <c r="K51" s="107"/>
      <c r="L51" s="108"/>
      <c r="M51" s="109"/>
    </row>
    <row r="52" spans="1:13" ht="15" thickBot="1" x14ac:dyDescent="0.4">
      <c r="A52" s="66"/>
      <c r="B52" s="17"/>
      <c r="C52" s="17"/>
      <c r="D52" s="17"/>
      <c r="E52" s="17"/>
      <c r="F52" s="17"/>
      <c r="G52" s="17"/>
      <c r="H52" s="17"/>
      <c r="I52" s="17"/>
      <c r="J52" s="69"/>
      <c r="K52" s="110"/>
      <c r="L52" s="111"/>
      <c r="M52" s="112"/>
    </row>
    <row r="53" spans="1:13" ht="15" thickBot="1" x14ac:dyDescent="0.4">
      <c r="A53" s="66"/>
      <c r="B53" s="17"/>
      <c r="C53" s="17"/>
      <c r="D53" s="17"/>
      <c r="E53" s="17"/>
      <c r="F53" s="17"/>
      <c r="G53" s="17"/>
      <c r="H53" s="17"/>
      <c r="I53" s="17"/>
      <c r="J53" s="69"/>
    </row>
    <row r="54" spans="1:13" ht="15" thickBot="1" x14ac:dyDescent="0.4">
      <c r="A54" s="66"/>
      <c r="B54" s="17"/>
      <c r="C54" s="12" t="s">
        <v>10</v>
      </c>
      <c r="D54" s="14">
        <v>0</v>
      </c>
      <c r="E54" s="37"/>
      <c r="F54" s="17"/>
      <c r="G54" s="17"/>
      <c r="H54" s="17"/>
      <c r="I54" s="17"/>
      <c r="J54" s="69"/>
    </row>
    <row r="55" spans="1:13" ht="15" thickBot="1" x14ac:dyDescent="0.4">
      <c r="A55" s="66"/>
      <c r="B55" s="17"/>
      <c r="C55" s="5" t="s">
        <v>12</v>
      </c>
      <c r="D55" s="92" t="e">
        <f>(D54*100)/D61</f>
        <v>#DIV/0!</v>
      </c>
      <c r="E55" s="93"/>
      <c r="F55" s="39" t="s">
        <v>8</v>
      </c>
      <c r="G55" s="17"/>
      <c r="H55" s="40" t="e">
        <f>IF(D55&gt;=5,"OK","chyba")</f>
        <v>#DIV/0!</v>
      </c>
      <c r="I55" s="17"/>
      <c r="J55" s="69"/>
    </row>
    <row r="56" spans="1:13" ht="15" thickBot="1" x14ac:dyDescent="0.4">
      <c r="A56" s="66"/>
      <c r="B56" s="17"/>
      <c r="C56" s="12" t="s">
        <v>16</v>
      </c>
      <c r="D56" s="14">
        <v>0</v>
      </c>
      <c r="E56" s="37"/>
      <c r="F56" s="17"/>
      <c r="G56" s="17"/>
      <c r="H56" s="17"/>
      <c r="I56" s="17"/>
      <c r="J56" s="69"/>
    </row>
    <row r="57" spans="1:13" ht="15" thickBot="1" x14ac:dyDescent="0.4">
      <c r="A57" s="66"/>
      <c r="B57" s="17"/>
      <c r="C57" s="5" t="s">
        <v>13</v>
      </c>
      <c r="D57" s="92" t="e">
        <f>(D56*100)/D61</f>
        <v>#DIV/0!</v>
      </c>
      <c r="E57" s="93"/>
      <c r="F57" s="39" t="s">
        <v>19</v>
      </c>
      <c r="G57" s="17"/>
      <c r="H57" s="40" t="e">
        <f>IF(D57&lt;=20,"OK","chyba")</f>
        <v>#DIV/0!</v>
      </c>
      <c r="I57" s="17"/>
      <c r="J57" s="69"/>
    </row>
    <row r="58" spans="1:13" ht="15" thickBot="1" x14ac:dyDescent="0.4">
      <c r="A58" s="66"/>
      <c r="B58" s="17"/>
      <c r="C58" s="12" t="s">
        <v>17</v>
      </c>
      <c r="D58" s="14">
        <v>0</v>
      </c>
      <c r="E58" s="37"/>
      <c r="F58" s="17"/>
      <c r="G58" s="17"/>
      <c r="H58" s="17"/>
      <c r="I58" s="17"/>
      <c r="J58" s="69"/>
    </row>
    <row r="59" spans="1:13" ht="15" thickBot="1" x14ac:dyDescent="0.4">
      <c r="A59" s="66"/>
      <c r="B59" s="17"/>
      <c r="C59" s="5" t="s">
        <v>14</v>
      </c>
      <c r="D59" s="92" t="e">
        <f>(D58*100)/D61</f>
        <v>#DIV/0!</v>
      </c>
      <c r="E59" s="93"/>
      <c r="F59" s="39" t="s">
        <v>19</v>
      </c>
      <c r="G59" s="17"/>
      <c r="H59" s="40" t="e">
        <f>IF(D59&lt;=20,"OK","chyba")</f>
        <v>#DIV/0!</v>
      </c>
      <c r="I59" s="17"/>
      <c r="J59" s="69"/>
    </row>
    <row r="60" spans="1:13" x14ac:dyDescent="0.35">
      <c r="A60" s="66"/>
      <c r="B60" s="17"/>
      <c r="C60" s="5"/>
      <c r="D60" s="93"/>
      <c r="E60" s="93"/>
      <c r="F60" s="17"/>
      <c r="G60" s="17"/>
      <c r="H60" s="38"/>
      <c r="I60" s="17"/>
      <c r="J60" s="69"/>
    </row>
    <row r="61" spans="1:13" x14ac:dyDescent="0.35">
      <c r="A61" s="66"/>
      <c r="B61" s="17"/>
      <c r="C61" s="19" t="s">
        <v>15</v>
      </c>
      <c r="D61" s="20">
        <f>SUM(D50,D54,D56,D58)</f>
        <v>0</v>
      </c>
      <c r="E61" s="18"/>
      <c r="F61" s="97"/>
      <c r="G61" s="17"/>
      <c r="H61" s="37"/>
      <c r="I61" s="17"/>
      <c r="J61" s="69"/>
    </row>
    <row r="62" spans="1:13" x14ac:dyDescent="0.35">
      <c r="A62" s="66"/>
      <c r="B62" s="17"/>
      <c r="C62" s="24"/>
      <c r="D62" s="18"/>
      <c r="E62" s="18"/>
      <c r="F62" s="97"/>
      <c r="G62" s="17"/>
      <c r="H62" s="37"/>
      <c r="I62" s="17"/>
      <c r="J62" s="69"/>
    </row>
    <row r="63" spans="1:13" ht="15" thickBot="1" x14ac:dyDescent="0.4">
      <c r="A63" s="66"/>
      <c r="B63" s="17"/>
      <c r="C63" s="70" t="s">
        <v>18</v>
      </c>
      <c r="D63" s="18"/>
      <c r="E63" s="18"/>
      <c r="F63" s="97"/>
      <c r="G63" s="17"/>
      <c r="H63" s="37"/>
      <c r="I63" s="17"/>
      <c r="J63" s="69"/>
    </row>
    <row r="64" spans="1:13" ht="15" thickBot="1" x14ac:dyDescent="0.4">
      <c r="A64" s="66"/>
      <c r="B64" s="17"/>
      <c r="C64" s="12" t="s">
        <v>3</v>
      </c>
      <c r="D64" s="20">
        <f>ROUNDDOWN(D61*0.15,0)</f>
        <v>0</v>
      </c>
      <c r="E64" s="18"/>
      <c r="F64" s="97"/>
      <c r="G64" s="97"/>
      <c r="H64" s="97"/>
      <c r="I64" s="97"/>
      <c r="J64" s="69"/>
    </row>
    <row r="65" spans="1:10" ht="15" thickBot="1" x14ac:dyDescent="0.4">
      <c r="A65" s="66"/>
      <c r="B65" s="17"/>
      <c r="C65" s="5"/>
      <c r="D65" s="98"/>
      <c r="E65" s="17"/>
      <c r="F65" s="97"/>
      <c r="G65" s="97"/>
      <c r="H65" s="97"/>
      <c r="I65" s="97"/>
      <c r="J65" s="69"/>
    </row>
    <row r="66" spans="1:10" ht="15" thickBot="1" x14ac:dyDescent="0.4">
      <c r="A66" s="66"/>
      <c r="B66" s="17"/>
      <c r="C66" s="28" t="s">
        <v>4</v>
      </c>
      <c r="D66" s="29">
        <f>D61+D64</f>
        <v>0</v>
      </c>
      <c r="E66" s="26" t="s">
        <v>31</v>
      </c>
      <c r="F66" s="39">
        <f>1000000*K50</f>
        <v>0</v>
      </c>
      <c r="G66" s="17"/>
      <c r="H66" s="99" t="str">
        <f>IF(AND(F66&lt;=D66,D66&lt;=F67),"OK","chyba")</f>
        <v>OK</v>
      </c>
      <c r="I66" s="17"/>
      <c r="J66" s="69"/>
    </row>
    <row r="67" spans="1:10" ht="15" thickBot="1" x14ac:dyDescent="0.4">
      <c r="A67" s="66"/>
      <c r="B67" s="17"/>
      <c r="C67" s="28"/>
      <c r="D67" s="29"/>
      <c r="E67" s="26" t="s">
        <v>32</v>
      </c>
      <c r="F67" s="39">
        <f>5000000*K50</f>
        <v>0</v>
      </c>
      <c r="G67" s="17"/>
      <c r="H67" s="100"/>
      <c r="I67" s="17"/>
      <c r="J67" s="69"/>
    </row>
    <row r="68" spans="1:10" x14ac:dyDescent="0.35">
      <c r="A68" s="66"/>
      <c r="B68" s="17"/>
      <c r="C68" s="17"/>
      <c r="D68" s="17"/>
      <c r="E68" s="17"/>
      <c r="F68" s="17"/>
      <c r="G68" s="17"/>
      <c r="H68" s="17"/>
      <c r="I68" s="17"/>
      <c r="J68" s="69"/>
    </row>
    <row r="69" spans="1:10" ht="15" thickBot="1" x14ac:dyDescent="0.4">
      <c r="A69" s="101"/>
      <c r="B69" s="102"/>
      <c r="C69" s="102"/>
      <c r="D69" s="102"/>
      <c r="E69" s="102"/>
      <c r="F69" s="102"/>
      <c r="G69" s="102"/>
      <c r="H69" s="102"/>
      <c r="I69" s="102"/>
      <c r="J69" s="103"/>
    </row>
    <row r="70" spans="1:10" ht="26" x14ac:dyDescent="0.6">
      <c r="A70" s="57" t="s">
        <v>27</v>
      </c>
      <c r="B70" s="58"/>
      <c r="C70" s="58"/>
      <c r="D70" s="58"/>
      <c r="E70" s="58"/>
      <c r="F70" s="58"/>
      <c r="G70" s="58"/>
      <c r="H70" s="58"/>
      <c r="I70" s="58"/>
      <c r="J70" s="59"/>
    </row>
    <row r="71" spans="1:10" ht="18.5" x14ac:dyDescent="0.35">
      <c r="A71" s="60" t="s">
        <v>36</v>
      </c>
      <c r="B71" s="61"/>
      <c r="C71" s="61"/>
      <c r="D71" s="61"/>
      <c r="E71" s="61"/>
      <c r="F71" s="61"/>
      <c r="G71" s="61"/>
      <c r="H71" s="61"/>
      <c r="I71" s="61"/>
      <c r="J71" s="62"/>
    </row>
    <row r="72" spans="1:10" x14ac:dyDescent="0.35">
      <c r="A72" s="66"/>
      <c r="B72" s="17"/>
      <c r="C72" s="68" t="s">
        <v>39</v>
      </c>
      <c r="D72" s="68"/>
      <c r="E72" s="68"/>
      <c r="F72" s="68"/>
      <c r="G72" s="68"/>
      <c r="H72" s="68"/>
      <c r="I72" s="17"/>
      <c r="J72" s="69"/>
    </row>
    <row r="73" spans="1:10" x14ac:dyDescent="0.35">
      <c r="A73" s="66"/>
      <c r="B73" s="17"/>
      <c r="C73" s="68" t="s">
        <v>35</v>
      </c>
      <c r="D73" s="68"/>
      <c r="E73" s="68"/>
      <c r="F73" s="68"/>
      <c r="G73" s="68"/>
      <c r="H73" s="68"/>
      <c r="I73" s="68"/>
      <c r="J73" s="69"/>
    </row>
    <row r="74" spans="1:10" x14ac:dyDescent="0.35">
      <c r="A74" s="66"/>
      <c r="B74" s="17"/>
      <c r="C74" s="17"/>
      <c r="D74" s="17"/>
      <c r="E74" s="17"/>
      <c r="F74" s="17"/>
      <c r="G74" s="17"/>
      <c r="H74" s="17"/>
      <c r="I74" s="17"/>
      <c r="J74" s="69"/>
    </row>
    <row r="75" spans="1:10" x14ac:dyDescent="0.35">
      <c r="A75" s="66"/>
      <c r="B75" s="17"/>
      <c r="C75" s="70" t="s">
        <v>20</v>
      </c>
      <c r="D75" s="17"/>
      <c r="E75" s="17"/>
      <c r="F75" s="17"/>
      <c r="G75" s="17"/>
      <c r="H75" s="17"/>
      <c r="I75" s="17"/>
      <c r="J75" s="69"/>
    </row>
    <row r="76" spans="1:10" x14ac:dyDescent="0.35">
      <c r="A76" s="66"/>
      <c r="B76" s="17"/>
      <c r="C76" s="19" t="s">
        <v>6</v>
      </c>
      <c r="D76" s="71"/>
      <c r="E76" s="71"/>
      <c r="F76" s="71"/>
      <c r="G76" s="71"/>
      <c r="H76" s="71"/>
      <c r="I76" s="17"/>
      <c r="J76" s="69"/>
    </row>
    <row r="77" spans="1:10" x14ac:dyDescent="0.35">
      <c r="A77" s="66"/>
      <c r="B77" s="17"/>
      <c r="C77" s="70" t="s">
        <v>37</v>
      </c>
      <c r="D77" s="17"/>
      <c r="E77" s="17"/>
      <c r="F77" s="17"/>
      <c r="G77" s="17"/>
      <c r="H77" s="17"/>
      <c r="I77" s="17"/>
      <c r="J77" s="69"/>
    </row>
    <row r="78" spans="1:10" x14ac:dyDescent="0.35">
      <c r="A78" s="66"/>
      <c r="B78" s="17"/>
      <c r="C78" s="17"/>
      <c r="D78" s="17"/>
      <c r="E78" s="17"/>
      <c r="F78" s="17"/>
      <c r="G78" s="17"/>
      <c r="H78" s="17"/>
      <c r="I78" s="17"/>
      <c r="J78" s="69"/>
    </row>
    <row r="79" spans="1:10" x14ac:dyDescent="0.35">
      <c r="A79" s="66"/>
      <c r="B79" s="72"/>
      <c r="C79" s="73" t="s">
        <v>5</v>
      </c>
      <c r="D79" s="73" t="s">
        <v>0</v>
      </c>
      <c r="E79" s="73"/>
      <c r="F79" s="73" t="s">
        <v>1</v>
      </c>
      <c r="G79" s="73"/>
      <c r="H79" s="73" t="s">
        <v>2</v>
      </c>
      <c r="I79" s="73"/>
      <c r="J79" s="69"/>
    </row>
    <row r="80" spans="1:10" ht="15" thickBot="1" x14ac:dyDescent="0.4">
      <c r="A80" s="66"/>
      <c r="B80" s="17"/>
      <c r="C80" s="70" t="s">
        <v>9</v>
      </c>
      <c r="D80" s="17"/>
      <c r="E80" s="17"/>
      <c r="F80" s="17"/>
      <c r="G80" s="17"/>
      <c r="H80" s="17"/>
      <c r="I80" s="17"/>
      <c r="J80" s="69"/>
    </row>
    <row r="81" spans="1:13" ht="15" thickBot="1" x14ac:dyDescent="0.4">
      <c r="A81" s="66"/>
      <c r="B81" s="17"/>
      <c r="C81" s="12" t="s">
        <v>24</v>
      </c>
      <c r="D81" s="14">
        <v>0</v>
      </c>
      <c r="E81" s="37"/>
      <c r="F81" s="17"/>
      <c r="G81" s="17"/>
      <c r="H81" s="38"/>
      <c r="I81" s="16"/>
      <c r="J81" s="69"/>
    </row>
    <row r="82" spans="1:13" ht="15" thickBot="1" x14ac:dyDescent="0.4">
      <c r="A82" s="66"/>
      <c r="B82" s="17"/>
      <c r="C82" s="12" t="s">
        <v>23</v>
      </c>
      <c r="D82" s="14">
        <v>0</v>
      </c>
      <c r="E82" s="37"/>
      <c r="F82" s="17"/>
      <c r="G82" s="17"/>
      <c r="H82" s="38"/>
      <c r="I82" s="16"/>
      <c r="J82" s="69"/>
      <c r="K82" s="74" t="s">
        <v>27</v>
      </c>
      <c r="L82" s="75"/>
      <c r="M82" s="76"/>
    </row>
    <row r="83" spans="1:13" ht="15" thickBot="1" x14ac:dyDescent="0.4">
      <c r="A83" s="66"/>
      <c r="B83" s="17"/>
      <c r="C83" s="17" t="s">
        <v>22</v>
      </c>
      <c r="D83" s="18">
        <f>D81*0.338</f>
        <v>0</v>
      </c>
      <c r="E83" s="18"/>
      <c r="F83" s="17"/>
      <c r="G83" s="17"/>
      <c r="H83" s="17"/>
      <c r="I83" s="17"/>
      <c r="J83" s="69"/>
      <c r="K83" s="77"/>
      <c r="L83" s="78"/>
      <c r="M83" s="79"/>
    </row>
    <row r="84" spans="1:13" ht="15.75" customHeight="1" thickBot="1" x14ac:dyDescent="0.4">
      <c r="A84" s="66"/>
      <c r="B84" s="17"/>
      <c r="C84" s="19" t="s">
        <v>21</v>
      </c>
      <c r="D84" s="20">
        <f>SUM(D81:D83)</f>
        <v>0</v>
      </c>
      <c r="E84" s="21"/>
      <c r="F84" s="17"/>
      <c r="G84" s="17"/>
      <c r="H84" s="17"/>
      <c r="I84" s="17"/>
      <c r="J84" s="69"/>
      <c r="K84" s="104">
        <v>0</v>
      </c>
      <c r="L84" s="105"/>
      <c r="M84" s="106"/>
    </row>
    <row r="85" spans="1:13" ht="15.75" customHeight="1" thickBot="1" x14ac:dyDescent="0.4">
      <c r="A85" s="66"/>
      <c r="B85" s="17"/>
      <c r="C85" s="5" t="s">
        <v>11</v>
      </c>
      <c r="D85" s="22" t="e">
        <f>(D84*100)/D95</f>
        <v>#DIV/0!</v>
      </c>
      <c r="E85" s="23"/>
      <c r="F85" s="39" t="s">
        <v>7</v>
      </c>
      <c r="G85" s="17"/>
      <c r="H85" s="40" t="e">
        <f>IF(D85&lt;=70,"OK","chyba")</f>
        <v>#DIV/0!</v>
      </c>
      <c r="I85" s="17"/>
      <c r="J85" s="69"/>
      <c r="K85" s="107"/>
      <c r="L85" s="108"/>
      <c r="M85" s="109"/>
    </row>
    <row r="86" spans="1:13" ht="15.75" customHeight="1" thickBot="1" x14ac:dyDescent="0.4">
      <c r="A86" s="66"/>
      <c r="B86" s="17"/>
      <c r="C86" s="17"/>
      <c r="D86" s="17"/>
      <c r="E86" s="17"/>
      <c r="F86" s="17"/>
      <c r="G86" s="17"/>
      <c r="H86" s="17"/>
      <c r="I86" s="17"/>
      <c r="J86" s="69"/>
      <c r="K86" s="110"/>
      <c r="L86" s="111"/>
      <c r="M86" s="112"/>
    </row>
    <row r="87" spans="1:13" ht="15" thickBot="1" x14ac:dyDescent="0.4">
      <c r="A87" s="66"/>
      <c r="B87" s="17"/>
      <c r="C87" s="17"/>
      <c r="D87" s="17"/>
      <c r="E87" s="17"/>
      <c r="F87" s="17"/>
      <c r="G87" s="17"/>
      <c r="H87" s="17"/>
      <c r="I87" s="17"/>
      <c r="J87" s="69"/>
    </row>
    <row r="88" spans="1:13" ht="15" thickBot="1" x14ac:dyDescent="0.4">
      <c r="A88" s="66"/>
      <c r="B88" s="17"/>
      <c r="C88" s="12" t="s">
        <v>10</v>
      </c>
      <c r="D88" s="14">
        <v>0</v>
      </c>
      <c r="E88" s="37"/>
      <c r="F88" s="17"/>
      <c r="G88" s="17"/>
      <c r="H88" s="17"/>
      <c r="I88" s="17"/>
      <c r="J88" s="69"/>
    </row>
    <row r="89" spans="1:13" ht="15" thickBot="1" x14ac:dyDescent="0.4">
      <c r="A89" s="66"/>
      <c r="B89" s="17"/>
      <c r="C89" s="5" t="s">
        <v>12</v>
      </c>
      <c r="D89" s="92" t="e">
        <f>(D88*100)/D95</f>
        <v>#DIV/0!</v>
      </c>
      <c r="E89" s="93"/>
      <c r="F89" s="39" t="s">
        <v>8</v>
      </c>
      <c r="G89" s="17"/>
      <c r="H89" s="40" t="e">
        <f>IF(D89&gt;=5,"OK","chyba")</f>
        <v>#DIV/0!</v>
      </c>
      <c r="I89" s="17"/>
      <c r="J89" s="69"/>
    </row>
    <row r="90" spans="1:13" ht="15" thickBot="1" x14ac:dyDescent="0.4">
      <c r="A90" s="66"/>
      <c r="B90" s="17"/>
      <c r="C90" s="12" t="s">
        <v>16</v>
      </c>
      <c r="D90" s="14">
        <v>0</v>
      </c>
      <c r="E90" s="37"/>
      <c r="F90" s="17"/>
      <c r="G90" s="17"/>
      <c r="H90" s="17"/>
      <c r="I90" s="17"/>
      <c r="J90" s="69"/>
    </row>
    <row r="91" spans="1:13" ht="15" thickBot="1" x14ac:dyDescent="0.4">
      <c r="A91" s="66"/>
      <c r="B91" s="17"/>
      <c r="C91" s="5" t="s">
        <v>13</v>
      </c>
      <c r="D91" s="92" t="e">
        <f>(D90*100)/D95</f>
        <v>#DIV/0!</v>
      </c>
      <c r="E91" s="93"/>
      <c r="F91" s="39" t="s">
        <v>19</v>
      </c>
      <c r="G91" s="17"/>
      <c r="H91" s="40" t="e">
        <f>IF(D91&lt;=20,"OK","chyba")</f>
        <v>#DIV/0!</v>
      </c>
      <c r="I91" s="17"/>
      <c r="J91" s="69"/>
    </row>
    <row r="92" spans="1:13" ht="15" thickBot="1" x14ac:dyDescent="0.4">
      <c r="A92" s="66"/>
      <c r="B92" s="17"/>
      <c r="C92" s="12" t="s">
        <v>17</v>
      </c>
      <c r="D92" s="14">
        <v>0</v>
      </c>
      <c r="E92" s="37"/>
      <c r="F92" s="17"/>
      <c r="G92" s="17"/>
      <c r="H92" s="17"/>
      <c r="I92" s="17"/>
      <c r="J92" s="69"/>
    </row>
    <row r="93" spans="1:13" ht="15" thickBot="1" x14ac:dyDescent="0.4">
      <c r="A93" s="66"/>
      <c r="B93" s="17"/>
      <c r="C93" s="5" t="s">
        <v>14</v>
      </c>
      <c r="D93" s="92" t="e">
        <f>(D92*100)/D95</f>
        <v>#DIV/0!</v>
      </c>
      <c r="E93" s="93"/>
      <c r="F93" s="39" t="s">
        <v>19</v>
      </c>
      <c r="G93" s="17"/>
      <c r="H93" s="40" t="e">
        <f>IF(D93&lt;=20,"OK","chyba")</f>
        <v>#DIV/0!</v>
      </c>
      <c r="I93" s="17"/>
      <c r="J93" s="69"/>
    </row>
    <row r="94" spans="1:13" x14ac:dyDescent="0.35">
      <c r="A94" s="66"/>
      <c r="B94" s="17"/>
      <c r="C94" s="5"/>
      <c r="D94" s="93"/>
      <c r="E94" s="93"/>
      <c r="F94" s="17"/>
      <c r="G94" s="17"/>
      <c r="H94" s="38"/>
      <c r="I94" s="17"/>
      <c r="J94" s="69"/>
    </row>
    <row r="95" spans="1:13" x14ac:dyDescent="0.35">
      <c r="A95" s="66"/>
      <c r="B95" s="17"/>
      <c r="C95" s="19" t="s">
        <v>15</v>
      </c>
      <c r="D95" s="20">
        <f>SUM(D84,D88,D90,D92)</f>
        <v>0</v>
      </c>
      <c r="E95" s="18"/>
      <c r="F95" s="97"/>
      <c r="G95" s="17"/>
      <c r="H95" s="37"/>
      <c r="I95" s="17"/>
      <c r="J95" s="69"/>
    </row>
    <row r="96" spans="1:13" x14ac:dyDescent="0.35">
      <c r="A96" s="66"/>
      <c r="B96" s="17"/>
      <c r="C96" s="24"/>
      <c r="D96" s="18"/>
      <c r="E96" s="18"/>
      <c r="F96" s="97"/>
      <c r="G96" s="17"/>
      <c r="H96" s="37"/>
      <c r="I96" s="17"/>
      <c r="J96" s="69"/>
    </row>
    <row r="97" spans="1:10" ht="15" thickBot="1" x14ac:dyDescent="0.4">
      <c r="A97" s="66"/>
      <c r="B97" s="17"/>
      <c r="C97" s="70" t="s">
        <v>18</v>
      </c>
      <c r="D97" s="18"/>
      <c r="E97" s="18"/>
      <c r="F97" s="97"/>
      <c r="G97" s="17"/>
      <c r="H97" s="37"/>
      <c r="I97" s="17"/>
      <c r="J97" s="69"/>
    </row>
    <row r="98" spans="1:10" ht="15" thickBot="1" x14ac:dyDescent="0.4">
      <c r="A98" s="66"/>
      <c r="B98" s="17"/>
      <c r="C98" s="12" t="s">
        <v>3</v>
      </c>
      <c r="D98" s="20">
        <f>ROUNDDOWN(D95*0.15,0)</f>
        <v>0</v>
      </c>
      <c r="E98" s="18"/>
      <c r="F98" s="97"/>
      <c r="G98" s="97"/>
      <c r="H98" s="97"/>
      <c r="I98" s="97"/>
      <c r="J98" s="69"/>
    </row>
    <row r="99" spans="1:10" ht="15" thickBot="1" x14ac:dyDescent="0.4">
      <c r="A99" s="66"/>
      <c r="B99" s="17"/>
      <c r="C99" s="5"/>
      <c r="D99" s="98"/>
      <c r="E99" s="17"/>
      <c r="F99" s="97"/>
      <c r="G99" s="97"/>
      <c r="H99" s="97"/>
      <c r="I99" s="97"/>
      <c r="J99" s="69"/>
    </row>
    <row r="100" spans="1:10" ht="15" thickBot="1" x14ac:dyDescent="0.4">
      <c r="A100" s="66"/>
      <c r="B100" s="17"/>
      <c r="C100" s="28" t="s">
        <v>4</v>
      </c>
      <c r="D100" s="29">
        <f>D95+D98</f>
        <v>0</v>
      </c>
      <c r="E100" s="26" t="s">
        <v>31</v>
      </c>
      <c r="F100" s="39">
        <f>1000000*K84</f>
        <v>0</v>
      </c>
      <c r="G100" s="17"/>
      <c r="H100" s="99" t="str">
        <f>IF(AND(F100&lt;=D100,D100&lt;=F101),"OK","chyba")</f>
        <v>OK</v>
      </c>
      <c r="I100" s="17"/>
      <c r="J100" s="69"/>
    </row>
    <row r="101" spans="1:10" ht="15" thickBot="1" x14ac:dyDescent="0.4">
      <c r="A101" s="66"/>
      <c r="B101" s="17"/>
      <c r="C101" s="28"/>
      <c r="D101" s="29"/>
      <c r="E101" s="70" t="s">
        <v>32</v>
      </c>
      <c r="F101" s="39">
        <f>5000000*K84</f>
        <v>0</v>
      </c>
      <c r="G101" s="17"/>
      <c r="H101" s="100"/>
      <c r="I101" s="17"/>
      <c r="J101" s="69"/>
    </row>
    <row r="102" spans="1:10" x14ac:dyDescent="0.35">
      <c r="A102" s="66"/>
      <c r="B102" s="17"/>
      <c r="C102" s="17"/>
      <c r="D102" s="17"/>
      <c r="E102" s="17"/>
      <c r="F102" s="17"/>
      <c r="G102" s="17"/>
      <c r="H102" s="17"/>
      <c r="I102" s="17"/>
      <c r="J102" s="69"/>
    </row>
    <row r="103" spans="1:10" ht="15" thickBot="1" x14ac:dyDescent="0.4">
      <c r="A103" s="101"/>
      <c r="B103" s="102"/>
      <c r="C103" s="102"/>
      <c r="D103" s="102"/>
      <c r="E103" s="102"/>
      <c r="F103" s="102"/>
      <c r="G103" s="102"/>
      <c r="H103" s="102"/>
      <c r="I103" s="102"/>
      <c r="J103" s="103"/>
    </row>
  </sheetData>
  <sheetProtection algorithmName="SHA-512" hashValue="YiGwiX6b+ri37BWi+i1QbZv92tq8WgJ92/lByQVuGfwJ/Y520/g/QqFgac8BTqnEr9yV4CYPmzAJ8JvUWK0H7g==" saltValue="LZFyGn4djbCr/PQBal//hA==" spinCount="100000" sheet="1" objects="1" scenarios="1" selectLockedCells="1"/>
  <mergeCells count="36">
    <mergeCell ref="N2:W2"/>
    <mergeCell ref="N3:W3"/>
    <mergeCell ref="P4:U4"/>
    <mergeCell ref="P5:V5"/>
    <mergeCell ref="A3:J3"/>
    <mergeCell ref="C4:H4"/>
    <mergeCell ref="C5:I5"/>
    <mergeCell ref="A1:M1"/>
    <mergeCell ref="K84:M86"/>
    <mergeCell ref="K14:M15"/>
    <mergeCell ref="K48:M49"/>
    <mergeCell ref="K82:M83"/>
    <mergeCell ref="K2:M3"/>
    <mergeCell ref="K16:M18"/>
    <mergeCell ref="K50:M52"/>
    <mergeCell ref="A2:J2"/>
    <mergeCell ref="A36:J36"/>
    <mergeCell ref="A70:J70"/>
    <mergeCell ref="C66:C67"/>
    <mergeCell ref="D66:D67"/>
    <mergeCell ref="A37:J37"/>
    <mergeCell ref="C38:H38"/>
    <mergeCell ref="C39:I39"/>
    <mergeCell ref="X16:Z18"/>
    <mergeCell ref="X14:Z15"/>
    <mergeCell ref="X19:Z21"/>
    <mergeCell ref="C100:C101"/>
    <mergeCell ref="D100:D101"/>
    <mergeCell ref="A71:J71"/>
    <mergeCell ref="C72:H72"/>
    <mergeCell ref="C73:I73"/>
    <mergeCell ref="H100:H101"/>
    <mergeCell ref="C32:C33"/>
    <mergeCell ref="D32:D33"/>
    <mergeCell ref="H32:H33"/>
    <mergeCell ref="H66:H67"/>
  </mergeCells>
  <conditionalFormatting sqref="H17">
    <cfRule type="cellIs" dxfId="57" priority="127" operator="equal">
      <formula>"chyba"</formula>
    </cfRule>
    <cfRule type="cellIs" dxfId="56" priority="128" operator="equal">
      <formula>"OK"</formula>
    </cfRule>
  </conditionalFormatting>
  <conditionalFormatting sqref="H21">
    <cfRule type="cellIs" dxfId="55" priority="125" operator="equal">
      <formula>"chyba"</formula>
    </cfRule>
    <cfRule type="cellIs" dxfId="54" priority="126" operator="equal">
      <formula>"OK"</formula>
    </cfRule>
  </conditionalFormatting>
  <conditionalFormatting sqref="H23">
    <cfRule type="cellIs" dxfId="53" priority="123" operator="equal">
      <formula>"chyba"</formula>
    </cfRule>
    <cfRule type="cellIs" dxfId="52" priority="124" operator="equal">
      <formula>"OK"</formula>
    </cfRule>
  </conditionalFormatting>
  <conditionalFormatting sqref="H25:H26">
    <cfRule type="cellIs" dxfId="51" priority="121" operator="equal">
      <formula>"chyba"</formula>
    </cfRule>
    <cfRule type="cellIs" dxfId="50" priority="122" operator="equal">
      <formula>"OK"</formula>
    </cfRule>
  </conditionalFormatting>
  <conditionalFormatting sqref="H32">
    <cfRule type="cellIs" dxfId="49" priority="119" operator="equal">
      <formula>"chyba"</formula>
    </cfRule>
    <cfRule type="cellIs" dxfId="48" priority="120" operator="equal">
      <formula>"OK"</formula>
    </cfRule>
  </conditionalFormatting>
  <conditionalFormatting sqref="H13:H14">
    <cfRule type="cellIs" dxfId="47" priority="117" operator="equal">
      <formula>"chyba"</formula>
    </cfRule>
    <cfRule type="cellIs" dxfId="46" priority="118" operator="equal">
      <formula>"OK"</formula>
    </cfRule>
  </conditionalFormatting>
  <conditionalFormatting sqref="H13:H14">
    <cfRule type="cellIs" dxfId="45" priority="115" operator="equal">
      <formula>"mnoho"</formula>
    </cfRule>
    <cfRule type="cellIs" dxfId="44" priority="116" operator="equal">
      <formula>"chybí odměna"</formula>
    </cfRule>
  </conditionalFormatting>
  <conditionalFormatting sqref="H51">
    <cfRule type="cellIs" dxfId="43" priority="113" operator="equal">
      <formula>"chyba"</formula>
    </cfRule>
    <cfRule type="cellIs" dxfId="42" priority="114" operator="equal">
      <formula>"OK"</formula>
    </cfRule>
  </conditionalFormatting>
  <conditionalFormatting sqref="H55">
    <cfRule type="cellIs" dxfId="41" priority="111" operator="equal">
      <formula>"chyba"</formula>
    </cfRule>
    <cfRule type="cellIs" dxfId="40" priority="112" operator="equal">
      <formula>"OK"</formula>
    </cfRule>
  </conditionalFormatting>
  <conditionalFormatting sqref="H57">
    <cfRule type="cellIs" dxfId="39" priority="109" operator="equal">
      <formula>"chyba"</formula>
    </cfRule>
    <cfRule type="cellIs" dxfId="38" priority="110" operator="equal">
      <formula>"OK"</formula>
    </cfRule>
  </conditionalFormatting>
  <conditionalFormatting sqref="H59:H60">
    <cfRule type="cellIs" dxfId="37" priority="107" operator="equal">
      <formula>"chyba"</formula>
    </cfRule>
    <cfRule type="cellIs" dxfId="36" priority="108" operator="equal">
      <formula>"OK"</formula>
    </cfRule>
  </conditionalFormatting>
  <conditionalFormatting sqref="H66">
    <cfRule type="cellIs" dxfId="35" priority="105" operator="equal">
      <formula>"chyba"</formula>
    </cfRule>
    <cfRule type="cellIs" dxfId="34" priority="106" operator="equal">
      <formula>"OK"</formula>
    </cfRule>
  </conditionalFormatting>
  <conditionalFormatting sqref="H47:H48">
    <cfRule type="cellIs" dxfId="33" priority="103" operator="equal">
      <formula>"chyba"</formula>
    </cfRule>
    <cfRule type="cellIs" dxfId="32" priority="104" operator="equal">
      <formula>"OK"</formula>
    </cfRule>
  </conditionalFormatting>
  <conditionalFormatting sqref="H47:H48">
    <cfRule type="cellIs" dxfId="31" priority="101" operator="equal">
      <formula>"mnoho"</formula>
    </cfRule>
    <cfRule type="cellIs" dxfId="30" priority="102" operator="equal">
      <formula>"chybí odměna"</formula>
    </cfRule>
  </conditionalFormatting>
  <conditionalFormatting sqref="H85">
    <cfRule type="cellIs" dxfId="29" priority="85" operator="equal">
      <formula>"chyba"</formula>
    </cfRule>
    <cfRule type="cellIs" dxfId="28" priority="86" operator="equal">
      <formula>"OK"</formula>
    </cfRule>
  </conditionalFormatting>
  <conditionalFormatting sqref="H89">
    <cfRule type="cellIs" dxfId="27" priority="83" operator="equal">
      <formula>"chyba"</formula>
    </cfRule>
    <cfRule type="cellIs" dxfId="26" priority="84" operator="equal">
      <formula>"OK"</formula>
    </cfRule>
  </conditionalFormatting>
  <conditionalFormatting sqref="H91">
    <cfRule type="cellIs" dxfId="25" priority="81" operator="equal">
      <formula>"chyba"</formula>
    </cfRule>
    <cfRule type="cellIs" dxfId="24" priority="82" operator="equal">
      <formula>"OK"</formula>
    </cfRule>
  </conditionalFormatting>
  <conditionalFormatting sqref="H93:H94">
    <cfRule type="cellIs" dxfId="23" priority="79" operator="equal">
      <formula>"chyba"</formula>
    </cfRule>
    <cfRule type="cellIs" dxfId="22" priority="80" operator="equal">
      <formula>"OK"</formula>
    </cfRule>
  </conditionalFormatting>
  <conditionalFormatting sqref="H100">
    <cfRule type="cellIs" dxfId="21" priority="77" operator="equal">
      <formula>"chyba"</formula>
    </cfRule>
    <cfRule type="cellIs" dxfId="20" priority="78" operator="equal">
      <formula>"OK"</formula>
    </cfRule>
  </conditionalFormatting>
  <conditionalFormatting sqref="H81:H82">
    <cfRule type="cellIs" dxfId="19" priority="75" operator="equal">
      <formula>"chyba"</formula>
    </cfRule>
    <cfRule type="cellIs" dxfId="18" priority="76" operator="equal">
      <formula>"OK"</formula>
    </cfRule>
  </conditionalFormatting>
  <conditionalFormatting sqref="H81:H82">
    <cfRule type="cellIs" dxfId="17" priority="73" operator="equal">
      <formula>"mnoho"</formula>
    </cfRule>
    <cfRule type="cellIs" dxfId="16" priority="74" operator="equal">
      <formula>"chybí odměna"</formula>
    </cfRule>
  </conditionalFormatting>
  <conditionalFormatting sqref="U17">
    <cfRule type="cellIs" dxfId="15" priority="57" operator="equal">
      <formula>"chyba"</formula>
    </cfRule>
    <cfRule type="cellIs" dxfId="14" priority="58" operator="equal">
      <formula>"OK"</formula>
    </cfRule>
  </conditionalFormatting>
  <conditionalFormatting sqref="U21">
    <cfRule type="cellIs" dxfId="13" priority="55" operator="equal">
      <formula>"chyba"</formula>
    </cfRule>
    <cfRule type="cellIs" dxfId="12" priority="56" operator="equal">
      <formula>"OK"</formula>
    </cfRule>
  </conditionalFormatting>
  <conditionalFormatting sqref="U23">
    <cfRule type="cellIs" dxfId="11" priority="53" operator="equal">
      <formula>"chyba"</formula>
    </cfRule>
    <cfRule type="cellIs" dxfId="10" priority="54" operator="equal">
      <formula>"OK"</formula>
    </cfRule>
  </conditionalFormatting>
  <conditionalFormatting sqref="U25:U26">
    <cfRule type="cellIs" dxfId="9" priority="51" operator="equal">
      <formula>"chyba"</formula>
    </cfRule>
    <cfRule type="cellIs" dxfId="8" priority="52" operator="equal">
      <formula>"OK"</formula>
    </cfRule>
  </conditionalFormatting>
  <conditionalFormatting sqref="U32">
    <cfRule type="cellIs" dxfId="7" priority="49" operator="equal">
      <formula>"chyba"</formula>
    </cfRule>
    <cfRule type="cellIs" dxfId="6" priority="50" operator="equal">
      <formula>"OK"</formula>
    </cfRule>
  </conditionalFormatting>
  <conditionalFormatting sqref="U13:U14">
    <cfRule type="cellIs" dxfId="5" priority="47" operator="equal">
      <formula>"chyba"</formula>
    </cfRule>
    <cfRule type="cellIs" dxfId="4" priority="48" operator="equal">
      <formula>"OK"</formula>
    </cfRule>
  </conditionalFormatting>
  <conditionalFormatting sqref="U13:U14">
    <cfRule type="cellIs" dxfId="3" priority="45" operator="equal">
      <formula>"mnoho"</formula>
    </cfRule>
    <cfRule type="cellIs" dxfId="2" priority="46" operator="equal">
      <formula>"chybí odměna"</formula>
    </cfRule>
  </conditionalFormatting>
  <conditionalFormatting sqref="X19">
    <cfRule type="cellIs" dxfId="1" priority="1" operator="equal">
      <formula>"chyba"</formula>
    </cfRule>
    <cfRule type="cellIs" dxfId="0" priority="2" operator="equal">
      <formula>"OK"</formula>
    </cfRule>
  </conditionalFormatting>
  <pageMargins left="0.70866141732283472" right="0.70866141732283472" top="0.78740157480314965" bottom="0.78740157480314965" header="0.31496062992125984" footer="0.31496062992125984"/>
  <pageSetup paperSize="9" scale="68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8C5C35524906468C4410C1D9853A5B" ma:contentTypeVersion="12" ma:contentTypeDescription="Vytvoří nový dokument" ma:contentTypeScope="" ma:versionID="709f3144c26b158eda51733fd03f4a52">
  <xsd:schema xmlns:xsd="http://www.w3.org/2001/XMLSchema" xmlns:xs="http://www.w3.org/2001/XMLSchema" xmlns:p="http://schemas.microsoft.com/office/2006/metadata/properties" xmlns:ns3="46519084-b233-48d4-879f-501f6e99e1ec" xmlns:ns4="62e03adf-f1ea-4e4a-b7cd-5f749a5213bb" targetNamespace="http://schemas.microsoft.com/office/2006/metadata/properties" ma:root="true" ma:fieldsID="2bf5b6b1a2549424711fb2a918271f0c" ns3:_="" ns4:_="">
    <xsd:import namespace="46519084-b233-48d4-879f-501f6e99e1ec"/>
    <xsd:import namespace="62e03adf-f1ea-4e4a-b7cd-5f749a521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19084-b233-48d4-879f-501f6e99e1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3adf-f1ea-4e4a-b7cd-5f749a521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BF238C-400F-4ED2-A951-EA2D364628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632D0F-4AAE-4373-B3E1-E00DE5A54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19084-b233-48d4-879f-501f6e99e1ec"/>
    <ds:schemaRef ds:uri="62e03adf-f1ea-4e4a-b7cd-5f749a521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F3562-918A-4859-94D8-BB330B391F1A}">
  <ds:schemaRefs>
    <ds:schemaRef ds:uri="http://purl.org/dc/dcmitype/"/>
    <ds:schemaRef ds:uri="46519084-b233-48d4-879f-501f6e99e1ec"/>
    <ds:schemaRef ds:uri="http://schemas.microsoft.com/office/2006/documentManagement/types"/>
    <ds:schemaRef ds:uri="http://purl.org/dc/terms/"/>
    <ds:schemaRef ds:uri="62e03adf-f1ea-4e4a-b7cd-5f749a5213b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ITA 2022 </vt:lpstr>
      <vt:lpstr>ITA 2022 propojená</vt:lpstr>
      <vt:lpstr>'ITA 2022 '!Print_Area</vt:lpstr>
      <vt:lpstr>'ITA 2022 propojená'!Print_Area</vt:lpstr>
      <vt:lpstr>'ITA 2022 '!Print_Titles</vt:lpstr>
      <vt:lpstr>'ITA 2022 propojená'!Print_Titles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Magdík</dc:creator>
  <cp:lastModifiedBy>Tereza Kácalová</cp:lastModifiedBy>
  <cp:lastPrinted>2021-12-17T10:01:58Z</cp:lastPrinted>
  <dcterms:created xsi:type="dcterms:W3CDTF">2014-12-19T11:51:35Z</dcterms:created>
  <dcterms:modified xsi:type="dcterms:W3CDTF">2022-01-20T09:05:46Z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0x0101003D8C5C35524906468C4410C1D9853A5B</vt:lpwstr>
  </property>
</Properties>
</file>